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9600"/>
  </bookViews>
  <sheets>
    <sheet name="VENITURI" sheetId="1" r:id="rId1"/>
    <sheet name="CHELTUIELI" sheetId="2" r:id="rId2"/>
  </sheets>
  <definedNames>
    <definedName name="_xlnm.Database">#REF!</definedName>
    <definedName name="_xlnm.Print_Area" localSheetId="0">VENITURI!$A$1:$G$109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9" i="2" l="1"/>
  <c r="G139" i="2"/>
  <c r="D194" i="2" l="1"/>
  <c r="D190" i="2" s="1"/>
  <c r="E194" i="2"/>
  <c r="E190" i="2" s="1"/>
  <c r="F194" i="2"/>
  <c r="F190" i="2" s="1"/>
  <c r="G194" i="2"/>
  <c r="H194" i="2"/>
  <c r="H190" i="2" s="1"/>
  <c r="C194" i="2"/>
  <c r="C190" i="2" s="1"/>
  <c r="D156" i="2"/>
  <c r="E156" i="2"/>
  <c r="F156" i="2"/>
  <c r="G156" i="2"/>
  <c r="H156" i="2"/>
  <c r="C156" i="2"/>
  <c r="D138" i="2"/>
  <c r="E138" i="2"/>
  <c r="F138" i="2"/>
  <c r="G138" i="2"/>
  <c r="H138" i="2"/>
  <c r="C138" i="2"/>
  <c r="G190" i="2" l="1"/>
  <c r="D147" i="2"/>
  <c r="E147" i="2"/>
  <c r="F147" i="2"/>
  <c r="G147" i="2"/>
  <c r="H147" i="2"/>
  <c r="C147" i="2"/>
  <c r="D95" i="1"/>
  <c r="E95" i="1"/>
  <c r="F95" i="1"/>
  <c r="G95" i="1"/>
  <c r="C95" i="1"/>
  <c r="D110" i="2" l="1"/>
  <c r="E110" i="2"/>
  <c r="F110" i="2"/>
  <c r="G110" i="2"/>
  <c r="H110" i="2"/>
  <c r="C110" i="2"/>
  <c r="C105" i="1" l="1"/>
  <c r="C103" i="1"/>
  <c r="C102" i="1" s="1"/>
  <c r="C101" i="1" s="1"/>
  <c r="C99" i="1"/>
  <c r="C92" i="1"/>
  <c r="C91" i="1" s="1"/>
  <c r="C89" i="1"/>
  <c r="C88" i="1" s="1"/>
  <c r="C98" i="1" l="1"/>
  <c r="D172" i="2"/>
  <c r="E172" i="2"/>
  <c r="F172" i="2"/>
  <c r="G172" i="2"/>
  <c r="H172" i="2"/>
  <c r="C172" i="2"/>
  <c r="D164" i="2"/>
  <c r="E164" i="2"/>
  <c r="F164" i="2"/>
  <c r="G164" i="2"/>
  <c r="H164" i="2"/>
  <c r="C164" i="2"/>
  <c r="D200" i="2" l="1"/>
  <c r="E200" i="2"/>
  <c r="F200" i="2"/>
  <c r="G200" i="2"/>
  <c r="H200" i="2"/>
  <c r="C200" i="2"/>
  <c r="D105" i="1"/>
  <c r="E105" i="1"/>
  <c r="F105" i="1"/>
  <c r="G105" i="1"/>
  <c r="D103" i="1"/>
  <c r="D102" i="1" s="1"/>
  <c r="D101" i="1" s="1"/>
  <c r="E103" i="1"/>
  <c r="E102" i="1" s="1"/>
  <c r="E101" i="1" s="1"/>
  <c r="F103" i="1"/>
  <c r="F102" i="1" s="1"/>
  <c r="F101" i="1" s="1"/>
  <c r="G103" i="1"/>
  <c r="D99" i="1"/>
  <c r="E99" i="1"/>
  <c r="F99" i="1"/>
  <c r="G99" i="1"/>
  <c r="D92" i="1"/>
  <c r="D91" i="1" s="1"/>
  <c r="E92" i="1"/>
  <c r="E91" i="1" s="1"/>
  <c r="F92" i="1"/>
  <c r="F91" i="1" s="1"/>
  <c r="G92" i="1"/>
  <c r="D89" i="1"/>
  <c r="D88" i="1" s="1"/>
  <c r="E89" i="1"/>
  <c r="E88" i="1" s="1"/>
  <c r="F89" i="1"/>
  <c r="F88" i="1" s="1"/>
  <c r="G89" i="1"/>
  <c r="D79" i="1"/>
  <c r="E79" i="1"/>
  <c r="F79" i="1"/>
  <c r="G79" i="1"/>
  <c r="D66" i="1"/>
  <c r="E66" i="1"/>
  <c r="F66" i="1"/>
  <c r="G66" i="1"/>
  <c r="D62" i="1"/>
  <c r="E62" i="1"/>
  <c r="F62" i="1"/>
  <c r="G62" i="1"/>
  <c r="D58" i="1"/>
  <c r="D57" i="1" s="1"/>
  <c r="E58" i="1"/>
  <c r="E57" i="1" s="1"/>
  <c r="F58" i="1"/>
  <c r="G58" i="1"/>
  <c r="D55" i="1"/>
  <c r="E55" i="1"/>
  <c r="F55" i="1"/>
  <c r="G55" i="1"/>
  <c r="D53" i="1"/>
  <c r="D52" i="1" s="1"/>
  <c r="E53" i="1"/>
  <c r="E52" i="1" s="1"/>
  <c r="F53" i="1"/>
  <c r="G53" i="1"/>
  <c r="D28" i="1"/>
  <c r="D27" i="1" s="1"/>
  <c r="E28" i="1"/>
  <c r="E27" i="1" s="1"/>
  <c r="F28" i="1"/>
  <c r="F27" i="1" s="1"/>
  <c r="G28" i="1"/>
  <c r="D23" i="1"/>
  <c r="E23" i="1"/>
  <c r="F23" i="1"/>
  <c r="G23" i="1"/>
  <c r="D16" i="1"/>
  <c r="E16" i="1"/>
  <c r="F16" i="1"/>
  <c r="G16" i="1"/>
  <c r="D9" i="1"/>
  <c r="E9" i="1"/>
  <c r="F9" i="1"/>
  <c r="G9" i="1"/>
  <c r="C79" i="1"/>
  <c r="C66" i="1"/>
  <c r="C62" i="1"/>
  <c r="C58" i="1"/>
  <c r="C55" i="1"/>
  <c r="C53" i="1"/>
  <c r="C52" i="1" s="1"/>
  <c r="C28" i="1"/>
  <c r="C27" i="1" s="1"/>
  <c r="C23" i="1"/>
  <c r="C16" i="1"/>
  <c r="C15" i="1" s="1"/>
  <c r="C9" i="1"/>
  <c r="C57" i="1" l="1"/>
  <c r="C51" i="1" s="1"/>
  <c r="F57" i="1"/>
  <c r="G102" i="1"/>
  <c r="G91" i="1"/>
  <c r="G88" i="1"/>
  <c r="G27" i="1"/>
  <c r="G15" i="1"/>
  <c r="F65" i="1"/>
  <c r="F64" i="1" s="1"/>
  <c r="F52" i="1"/>
  <c r="F51" i="1" s="1"/>
  <c r="F15" i="1"/>
  <c r="E65" i="1"/>
  <c r="E64" i="1" s="1"/>
  <c r="E15" i="1"/>
  <c r="E14" i="1" s="1"/>
  <c r="D65" i="1"/>
  <c r="D64" i="1" s="1"/>
  <c r="D15" i="1"/>
  <c r="D14" i="1" s="1"/>
  <c r="C65" i="1"/>
  <c r="C64" i="1" s="1"/>
  <c r="E98" i="1"/>
  <c r="D98" i="1"/>
  <c r="C14" i="1"/>
  <c r="F98" i="1"/>
  <c r="G65" i="1"/>
  <c r="G57" i="1"/>
  <c r="E51" i="1"/>
  <c r="D51" i="1"/>
  <c r="G52" i="1"/>
  <c r="C8" i="1" l="1"/>
  <c r="C7" i="1" s="1"/>
  <c r="F14" i="1"/>
  <c r="G101" i="1"/>
  <c r="G64" i="1"/>
  <c r="G51" i="1"/>
  <c r="G14" i="1"/>
  <c r="F8" i="1"/>
  <c r="D8" i="1"/>
  <c r="D7" i="1" s="1"/>
  <c r="E8" i="1"/>
  <c r="E7" i="1" s="1"/>
  <c r="F7" i="1" l="1"/>
  <c r="G98" i="1"/>
  <c r="G8" i="1"/>
  <c r="G7" i="1" s="1"/>
  <c r="D207" i="2"/>
  <c r="D206" i="2" s="1"/>
  <c r="D205" i="2" s="1"/>
  <c r="D204" i="2" s="1"/>
  <c r="D203" i="2" s="1"/>
  <c r="E207" i="2"/>
  <c r="E206" i="2" s="1"/>
  <c r="E205" i="2" s="1"/>
  <c r="E204" i="2" s="1"/>
  <c r="E203" i="2" s="1"/>
  <c r="F207" i="2"/>
  <c r="F206" i="2" s="1"/>
  <c r="F205" i="2" s="1"/>
  <c r="F204" i="2" s="1"/>
  <c r="F203" i="2" s="1"/>
  <c r="G207" i="2"/>
  <c r="H207" i="2"/>
  <c r="H206" i="2" s="1"/>
  <c r="H205" i="2" s="1"/>
  <c r="H204" i="2" s="1"/>
  <c r="H203" i="2" s="1"/>
  <c r="D208" i="2"/>
  <c r="E208" i="2"/>
  <c r="F208" i="2"/>
  <c r="G208" i="2"/>
  <c r="H208" i="2"/>
  <c r="G189" i="2"/>
  <c r="F189" i="2"/>
  <c r="F188" i="2" s="1"/>
  <c r="D189" i="2"/>
  <c r="D188" i="2" s="1"/>
  <c r="E189" i="2"/>
  <c r="E188" i="2" s="1"/>
  <c r="H189" i="2"/>
  <c r="H188" i="2" s="1"/>
  <c r="D94" i="2"/>
  <c r="E94" i="2"/>
  <c r="F94" i="2"/>
  <c r="G94" i="2"/>
  <c r="H94" i="2"/>
  <c r="C94" i="2"/>
  <c r="G206" i="2" l="1"/>
  <c r="G188" i="2"/>
  <c r="G205" i="2" l="1"/>
  <c r="D229" i="2"/>
  <c r="D228" i="2" s="1"/>
  <c r="D227" i="2" s="1"/>
  <c r="D226" i="2" s="1"/>
  <c r="E229" i="2"/>
  <c r="E228" i="2" s="1"/>
  <c r="E227" i="2" s="1"/>
  <c r="E226" i="2" s="1"/>
  <c r="E223" i="2" s="1"/>
  <c r="E222" i="2" s="1"/>
  <c r="E221" i="2" s="1"/>
  <c r="F229" i="2"/>
  <c r="F228" i="2" s="1"/>
  <c r="F227" i="2" s="1"/>
  <c r="F226" i="2" s="1"/>
  <c r="G229" i="2"/>
  <c r="G228" i="2" s="1"/>
  <c r="G227" i="2" s="1"/>
  <c r="G226" i="2" s="1"/>
  <c r="G223" i="2" s="1"/>
  <c r="G222" i="2" s="1"/>
  <c r="G221" i="2" s="1"/>
  <c r="H229" i="2"/>
  <c r="H228" i="2" s="1"/>
  <c r="H227" i="2" s="1"/>
  <c r="H226" i="2" s="1"/>
  <c r="H225" i="2" s="1"/>
  <c r="H224" i="2" s="1"/>
  <c r="D223" i="2"/>
  <c r="D222" i="2" s="1"/>
  <c r="D221" i="2" s="1"/>
  <c r="D225" i="2"/>
  <c r="D224" i="2" s="1"/>
  <c r="D217" i="2"/>
  <c r="E217" i="2"/>
  <c r="F217" i="2"/>
  <c r="G217" i="2"/>
  <c r="G212" i="2" s="1"/>
  <c r="G14" i="2" s="1"/>
  <c r="H217" i="2"/>
  <c r="D213" i="2"/>
  <c r="D212" i="2" s="1"/>
  <c r="D14" i="2" s="1"/>
  <c r="E213" i="2"/>
  <c r="F213" i="2"/>
  <c r="G213" i="2"/>
  <c r="H213" i="2"/>
  <c r="G12" i="2"/>
  <c r="D187" i="2"/>
  <c r="D18" i="2" s="1"/>
  <c r="E187" i="2"/>
  <c r="E18" i="2" s="1"/>
  <c r="F187" i="2"/>
  <c r="F18" i="2" s="1"/>
  <c r="G187" i="2"/>
  <c r="H187" i="2"/>
  <c r="H18" i="2" s="1"/>
  <c r="E12" i="2"/>
  <c r="D12" i="2"/>
  <c r="F12" i="2"/>
  <c r="H12" i="2"/>
  <c r="D179" i="2"/>
  <c r="D171" i="2" s="1"/>
  <c r="E179" i="2"/>
  <c r="E171" i="2" s="1"/>
  <c r="F179" i="2"/>
  <c r="F171" i="2" s="1"/>
  <c r="G179" i="2"/>
  <c r="G171" i="2" s="1"/>
  <c r="H179" i="2"/>
  <c r="H171" i="2"/>
  <c r="D152" i="2"/>
  <c r="D137" i="2" s="1"/>
  <c r="E152" i="2"/>
  <c r="E137" i="2" s="1"/>
  <c r="F152" i="2"/>
  <c r="G152" i="2"/>
  <c r="H152" i="2"/>
  <c r="H137" i="2" s="1"/>
  <c r="D127" i="2"/>
  <c r="D117" i="2" s="1"/>
  <c r="E127" i="2"/>
  <c r="E117" i="2" s="1"/>
  <c r="F127" i="2"/>
  <c r="F117" i="2" s="1"/>
  <c r="G127" i="2"/>
  <c r="H127" i="2"/>
  <c r="H117" i="2" s="1"/>
  <c r="E101" i="2"/>
  <c r="G101" i="2"/>
  <c r="D101" i="2"/>
  <c r="F101" i="2"/>
  <c r="H101" i="2"/>
  <c r="D91" i="2"/>
  <c r="E91" i="2"/>
  <c r="F91" i="2"/>
  <c r="G91" i="2"/>
  <c r="H91" i="2"/>
  <c r="D80" i="2"/>
  <c r="D79" i="2" s="1"/>
  <c r="E80" i="2"/>
  <c r="E79" i="2" s="1"/>
  <c r="F80" i="2"/>
  <c r="F79" i="2" s="1"/>
  <c r="F17" i="2" s="1"/>
  <c r="G80" i="2"/>
  <c r="G79" i="2" s="1"/>
  <c r="H80" i="2"/>
  <c r="H79" i="2" s="1"/>
  <c r="D75" i="2"/>
  <c r="D15" i="2" s="1"/>
  <c r="E75" i="2"/>
  <c r="E15" i="2" s="1"/>
  <c r="F75" i="2"/>
  <c r="F15" i="2" s="1"/>
  <c r="G75" i="2"/>
  <c r="H75" i="2"/>
  <c r="H15" i="2" s="1"/>
  <c r="D73" i="2"/>
  <c r="D72" i="2" s="1"/>
  <c r="D11" i="2" s="1"/>
  <c r="E73" i="2"/>
  <c r="E72" i="2" s="1"/>
  <c r="E11" i="2" s="1"/>
  <c r="F73" i="2"/>
  <c r="F72" i="2" s="1"/>
  <c r="F11" i="2" s="1"/>
  <c r="G73" i="2"/>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D24" i="2"/>
  <c r="E24" i="2"/>
  <c r="F24" i="2"/>
  <c r="G24" i="2"/>
  <c r="H24" i="2"/>
  <c r="C229" i="2"/>
  <c r="C228" i="2" s="1"/>
  <c r="C227" i="2" s="1"/>
  <c r="C226" i="2" s="1"/>
  <c r="C225" i="2"/>
  <c r="C224" i="2" s="1"/>
  <c r="C223" i="2"/>
  <c r="C222" i="2" s="1"/>
  <c r="C221" i="2" s="1"/>
  <c r="C217" i="2"/>
  <c r="C213" i="2"/>
  <c r="C208" i="2"/>
  <c r="C207" i="2"/>
  <c r="C206" i="2" s="1"/>
  <c r="C205" i="2" s="1"/>
  <c r="C204" i="2" s="1"/>
  <c r="C203" i="2" s="1"/>
  <c r="C189" i="2"/>
  <c r="C188" i="2" s="1"/>
  <c r="C12" i="2" s="1"/>
  <c r="C187" i="2"/>
  <c r="C18" i="2" s="1"/>
  <c r="C179" i="2"/>
  <c r="C152" i="2"/>
  <c r="C127" i="2"/>
  <c r="C117" i="2" s="1"/>
  <c r="C101" i="2"/>
  <c r="C91" i="2"/>
  <c r="C80" i="2"/>
  <c r="C79" i="2" s="1"/>
  <c r="C17" i="2" s="1"/>
  <c r="C75" i="2"/>
  <c r="C15" i="2" s="1"/>
  <c r="C73" i="2"/>
  <c r="C72" i="2" s="1"/>
  <c r="C11" i="2" s="1"/>
  <c r="C69" i="2"/>
  <c r="C61" i="2"/>
  <c r="C59" i="2"/>
  <c r="C36" i="2"/>
  <c r="C34" i="2"/>
  <c r="C24" i="2"/>
  <c r="C23" i="2" s="1"/>
  <c r="C78" i="2" l="1"/>
  <c r="C16" i="2" s="1"/>
  <c r="G225" i="2"/>
  <c r="G224" i="2" s="1"/>
  <c r="E212" i="2"/>
  <c r="E14" i="2" s="1"/>
  <c r="E225" i="2"/>
  <c r="E224" i="2" s="1"/>
  <c r="G204" i="2"/>
  <c r="G117" i="2"/>
  <c r="G90" i="2" s="1"/>
  <c r="G18" i="2"/>
  <c r="G15" i="2"/>
  <c r="G72" i="2"/>
  <c r="H23" i="2"/>
  <c r="H9" i="2" s="1"/>
  <c r="F223" i="2"/>
  <c r="F222" i="2" s="1"/>
  <c r="F221" i="2" s="1"/>
  <c r="F225" i="2"/>
  <c r="F224" i="2" s="1"/>
  <c r="H223" i="2"/>
  <c r="H222" i="2" s="1"/>
  <c r="H221" i="2" s="1"/>
  <c r="H212" i="2"/>
  <c r="H14" i="2" s="1"/>
  <c r="F212" i="2"/>
  <c r="F14" i="2" s="1"/>
  <c r="D23" i="2"/>
  <c r="D9" i="2" s="1"/>
  <c r="E13" i="2"/>
  <c r="G13" i="2"/>
  <c r="H13" i="2"/>
  <c r="F13" i="2"/>
  <c r="D13" i="2"/>
  <c r="G137" i="2"/>
  <c r="F137" i="2"/>
  <c r="F90" i="2"/>
  <c r="E90" i="2"/>
  <c r="E89" i="2" s="1"/>
  <c r="E53" i="2" s="1"/>
  <c r="E45" i="2" s="1"/>
  <c r="E44" i="2" s="1"/>
  <c r="H90" i="2"/>
  <c r="H89" i="2" s="1"/>
  <c r="H53" i="2" s="1"/>
  <c r="H45" i="2" s="1"/>
  <c r="H44" i="2" s="1"/>
  <c r="D90" i="2"/>
  <c r="D89" i="2" s="1"/>
  <c r="D53" i="2" s="1"/>
  <c r="D45" i="2" s="1"/>
  <c r="D44" i="2" s="1"/>
  <c r="E78" i="2"/>
  <c r="E16" i="2" s="1"/>
  <c r="E17" i="2"/>
  <c r="H78" i="2"/>
  <c r="H16" i="2" s="1"/>
  <c r="H17" i="2"/>
  <c r="D78" i="2"/>
  <c r="D16" i="2" s="1"/>
  <c r="D17" i="2"/>
  <c r="G17" i="2"/>
  <c r="G78" i="2"/>
  <c r="G16" i="2" s="1"/>
  <c r="F78" i="2"/>
  <c r="F16" i="2" s="1"/>
  <c r="F23" i="2"/>
  <c r="F9" i="2" s="1"/>
  <c r="E23" i="2"/>
  <c r="E9" i="2" s="1"/>
  <c r="G23" i="2"/>
  <c r="C137" i="2"/>
  <c r="C171" i="2"/>
  <c r="C13" i="2"/>
  <c r="C212" i="2"/>
  <c r="C14" i="2" s="1"/>
  <c r="C9" i="2"/>
  <c r="C90" i="2"/>
  <c r="G203" i="2" l="1"/>
  <c r="G11" i="2"/>
  <c r="G9" i="2"/>
  <c r="C89" i="2"/>
  <c r="C53" i="2" s="1"/>
  <c r="C45" i="2" s="1"/>
  <c r="C44" i="2" s="1"/>
  <c r="C87" i="2" s="1"/>
  <c r="G89" i="2"/>
  <c r="F89" i="2"/>
  <c r="F53" i="2" s="1"/>
  <c r="F45" i="2" s="1"/>
  <c r="F44" i="2" s="1"/>
  <c r="E10" i="2"/>
  <c r="E8" i="2" s="1"/>
  <c r="E7" i="2" s="1"/>
  <c r="E87" i="2"/>
  <c r="D10" i="2"/>
  <c r="D8" i="2" s="1"/>
  <c r="D7" i="2" s="1"/>
  <c r="D87" i="2"/>
  <c r="H10" i="2"/>
  <c r="H8" i="2" s="1"/>
  <c r="H7" i="2" s="1"/>
  <c r="H87" i="2"/>
  <c r="D22" i="2"/>
  <c r="D21" i="2" s="1"/>
  <c r="H22" i="2"/>
  <c r="H21" i="2" s="1"/>
  <c r="E22" i="2"/>
  <c r="E21" i="2" s="1"/>
  <c r="G53" i="2" l="1"/>
  <c r="G45" i="2" s="1"/>
  <c r="D20" i="2"/>
  <c r="D19" i="2" s="1"/>
  <c r="C22" i="2"/>
  <c r="C21" i="2" s="1"/>
  <c r="C10" i="2"/>
  <c r="C20" i="2" s="1"/>
  <c r="C19" i="2" s="1"/>
  <c r="F10" i="2"/>
  <c r="F22" i="2"/>
  <c r="F21" i="2" s="1"/>
  <c r="F87" i="2"/>
  <c r="H20" i="2"/>
  <c r="H19" i="2" s="1"/>
  <c r="E20" i="2"/>
  <c r="E19" i="2" s="1"/>
  <c r="G44" i="2" l="1"/>
  <c r="G10" i="2" s="1"/>
  <c r="C8" i="2"/>
  <c r="C7" i="2" s="1"/>
  <c r="F20" i="2"/>
  <c r="F19" i="2" s="1"/>
  <c r="F8" i="2"/>
  <c r="F7" i="2" s="1"/>
  <c r="G87" i="2" l="1"/>
  <c r="G22" i="2"/>
  <c r="G21" i="2" s="1"/>
  <c r="G8" i="2"/>
  <c r="G20" i="2"/>
  <c r="G7" i="2" l="1"/>
  <c r="G19" i="2"/>
</calcChain>
</file>

<file path=xl/sharedStrings.xml><?xml version="1.0" encoding="utf-8"?>
<sst xmlns="http://schemas.openxmlformats.org/spreadsheetml/2006/main" count="575" uniqueCount="514">
  <si>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</si>
  <si>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</si>
  <si>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</si>
  <si>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</si>
  <si>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</si>
  <si>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</si>
  <si>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</si>
  <si>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</si>
  <si>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</si>
  <si>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</si>
  <si>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</si>
  <si>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</si>
  <si>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</si>
  <si>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</si>
  <si>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</si>
  <si>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</si>
  <si>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</si>
  <si>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</si>
  <si>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</si>
  <si>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</si>
  <si>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</si>
  <si>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</si>
  <si>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</si>
  <si>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</si>
  <si>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</si>
  <si>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</si>
  <si>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</si>
  <si>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</si>
  <si>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</si>
  <si>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</si>
  <si>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</si>
  <si>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</si>
  <si>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</si>
  <si>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</si>
  <si>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</si>
  <si>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</si>
  <si>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</si>
  <si>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</si>
  <si>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</si>
  <si>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</si>
  <si>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</si>
  <si>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</si>
  <si>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</si>
  <si>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</si>
  <si>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</si>
  <si>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</si>
  <si>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</si>
  <si>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</si>
  <si>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</si>
  <si>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</si>
  <si>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</si>
  <si>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</si>
  <si>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</si>
  <si>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</si>
  <si>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</si>
  <si>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</si>
  <si>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</si>
  <si>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</si>
  <si>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</si>
  <si>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</si>
  <si>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</si>
  <si>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</si>
  <si>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</si>
  <si>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</si>
  <si>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</si>
  <si>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</si>
  <si>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</si>
  <si>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</si>
  <si>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</si>
  <si>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</si>
  <si>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</si>
  <si>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</si>
  <si>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</si>
  <si>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</si>
  <si>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</si>
  <si>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</si>
  <si>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</si>
  <si>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</si>
  <si>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</si>
  <si>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</si>
  <si>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</si>
  <si>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</si>
  <si>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</si>
  <si>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</si>
  <si>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</si>
  <si>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</si>
  <si>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</si>
  <si>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</si>
  <si>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</si>
  <si>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</si>
  <si>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</si>
  <si>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</si>
  <si>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</si>
  <si>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</si>
  <si>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</si>
  <si>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</si>
  <si>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</si>
  <si>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</si>
  <si>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</si>
  <si>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</si>
  <si>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</si>
  <si>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</si>
  <si>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</si>
  <si>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</si>
  <si>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</si>
  <si>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</si>
  <si>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</si>
  <si>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</si>
  <si>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</si>
  <si>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</si>
  <si>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</si>
  <si>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</si>
  <si>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</si>
  <si>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</si>
  <si>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</si>
  <si>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</si>
  <si>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</si>
  <si>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</si>
  <si>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</si>
  <si>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</si>
  <si>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</si>
  <si>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</si>
  <si>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</si>
  <si>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</si>
  <si>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</si>
  <si>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</si>
  <si>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</si>
  <si>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</si>
  <si>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</si>
  <si>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</si>
  <si>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</si>
  <si>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</si>
  <si>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</si>
  <si>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</si>
  <si>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</si>
  <si>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</si>
  <si>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</si>
  <si>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</si>
  <si>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</si>
  <si>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</si>
  <si>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</si>
  <si>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</si>
  <si>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</si>
  <si>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</si>
  <si>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</si>
  <si>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</si>
  <si>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</si>
  <si>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</si>
  <si>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</si>
  <si>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</si>
  <si>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</si>
  <si>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</si>
  <si>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</si>
  <si>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</si>
  <si>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</si>
  <si>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</si>
  <si>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</si>
  <si>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</si>
  <si>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</si>
  <si>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</si>
  <si>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</si>
  <si>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</si>
  <si>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</si>
  <si>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</si>
  <si>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</si>
  <si>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</si>
  <si>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</si>
  <si>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</si>
  <si>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</si>
  <si>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</si>
  <si>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</si>
  <si>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</si>
  <si>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</si>
  <si>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</si>
  <si>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</si>
  <si>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</si>
  <si>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</si>
  <si>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</si>
  <si>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</si>
  <si>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</si>
  <si>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</si>
  <si>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</si>
  <si>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</si>
  <si>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</si>
  <si>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</si>
  <si>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</si>
  <si>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</si>
  <si>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</si>
  <si>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</si>
  <si>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</si>
  <si>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</si>
  <si>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</si>
  <si>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</si>
  <si>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</si>
  <si>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</si>
  <si>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</si>
  <si>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</si>
  <si>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</si>
  <si>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</si>
  <si>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</si>
  <si>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</si>
  <si>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</si>
  <si>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</si>
  <si>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</si>
  <si>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</si>
  <si>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</si>
  <si>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</si>
  <si>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</si>
  <si>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</si>
  <si>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</si>
  <si>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</si>
  <si>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</si>
  <si>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</si>
  <si>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</si>
  <si>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</si>
  <si>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</si>
  <si>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</si>
  <si>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</si>
  <si>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</si>
  <si>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</si>
  <si>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</si>
  <si>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</si>
  <si>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</si>
  <si>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</si>
  <si>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</si>
  <si>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</si>
  <si>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</si>
  <si>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</si>
  <si>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</si>
  <si>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</si>
  <si>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</si>
  <si>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</si>
  <si>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</si>
  <si>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</si>
  <si>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</si>
  <si>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</si>
  <si>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</si>
  <si>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</si>
  <si>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</si>
  <si>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</si>
  <si>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</si>
  <si>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</si>
  <si>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</si>
  <si>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</si>
  <si>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</si>
  <si>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</si>
  <si>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</si>
  <si>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</si>
  <si>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</si>
  <si>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</si>
  <si>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</si>
  <si>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</si>
  <si>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</si>
  <si>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</si>
  <si>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</si>
  <si>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</si>
  <si>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</si>
  <si>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</si>
  <si>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</si>
  <si>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</si>
  <si>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</si>
  <si>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</si>
  <si>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</si>
  <si>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</si>
  <si>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</si>
  <si>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</si>
  <si>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</si>
  <si>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</si>
  <si>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</si>
  <si>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</si>
  <si>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</si>
  <si>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</si>
  <si>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</si>
  <si>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</si>
  <si>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</si>
  <si>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</si>
  <si>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</si>
  <si>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</si>
  <si>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</si>
  <si>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</si>
  <si>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</si>
  <si>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</si>
  <si>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</si>
  <si>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</si>
  <si>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</si>
  <si>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</si>
  <si>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</si>
  <si>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</si>
  <si>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</si>
  <si>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</si>
  <si>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</si>
  <si>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</si>
  <si>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</si>
  <si>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</si>
  <si>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</si>
  <si>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</si>
  <si>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</si>
  <si>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</si>
  <si>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</si>
  <si>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</si>
  <si>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</si>
  <si>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</si>
  <si>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</si>
  <si>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</si>
  <si>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</si>
  <si>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</si>
  <si>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</si>
  <si>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</si>
  <si>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</si>
  <si>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</si>
  <si>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</si>
  <si>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</si>
  <si>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</si>
  <si>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</si>
  <si>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</si>
  <si>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</si>
  <si>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</si>
  <si>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</si>
  <si>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</si>
  <si>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</si>
  <si>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</si>
  <si>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</si>
  <si>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</si>
  <si>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</si>
  <si>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</si>
  <si>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</si>
  <si>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</si>
  <si>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</si>
  <si>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</si>
  <si>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</si>
  <si>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</si>
  <si>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</si>
  <si>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</si>
  <si>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</si>
  <si>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</si>
  <si>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</si>
  <si>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</si>
  <si>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</si>
  <si>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</si>
  <si>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</si>
  <si>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</si>
  <si>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</si>
  <si>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</si>
  <si>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</si>
  <si>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</si>
  <si>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</si>
  <si>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</si>
  <si>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</si>
  <si>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</si>
  <si>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</si>
  <si>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</si>
  <si>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</si>
  <si>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</si>
  <si>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</si>
  <si>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</si>
  <si>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</si>
  <si>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</si>
  <si>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</si>
  <si>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</si>
  <si>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</si>
  <si>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</si>
  <si>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</si>
  <si>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</si>
  <si>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</si>
  <si>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</si>
  <si>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</si>
  <si>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</si>
  <si>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</si>
  <si>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</si>
  <si>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</si>
  <si>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</si>
  <si>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</si>
  <si>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</si>
  <si>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</si>
  <si>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</si>
  <si>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</si>
  <si>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</si>
  <si>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</si>
  <si>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</si>
  <si>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</si>
  <si>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</si>
  <si>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</si>
  <si>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</si>
  <si>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</si>
  <si>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</si>
  <si>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</si>
  <si>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</si>
  <si>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</si>
  <si>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</si>
  <si>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</si>
  <si>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</si>
  <si>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</si>
  <si>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</si>
  <si>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</si>
  <si>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</si>
  <si>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</si>
  <si>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</si>
  <si>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</si>
  <si>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</si>
  <si>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</si>
  <si>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</si>
  <si>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</si>
  <si>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</si>
  <si>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</si>
  <si>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</si>
  <si>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</si>
  <si>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</si>
  <si>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</si>
  <si>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</si>
  <si>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</si>
  <si>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</si>
  <si>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</si>
  <si>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</si>
  <si>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</si>
  <si>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</si>
  <si>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</si>
  <si>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</si>
  <si>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</si>
  <si>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</si>
  <si>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</si>
  <si>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</si>
  <si>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</si>
  <si>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</si>
  <si>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</si>
  <si>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</si>
  <si>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</si>
  <si>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</si>
  <si>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</si>
  <si>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</si>
  <si>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</si>
  <si>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</si>
  <si>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</si>
  <si>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</si>
  <si>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</si>
  <si>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</si>
  <si>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</si>
  <si>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</si>
  <si>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</si>
  <si>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</si>
  <si>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</si>
  <si>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</si>
  <si>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</si>
  <si>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</si>
  <si>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</si>
  <si>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</si>
  <si>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</si>
  <si>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</si>
  <si>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</si>
  <si>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</si>
  <si>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</si>
  <si>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</si>
  <si>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</si>
  <si>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</si>
  <si>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</si>
  <si>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</si>
  <si>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</si>
  <si>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</si>
  <si>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</si>
  <si>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</si>
  <si>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</si>
  <si>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</si>
  <si>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</si>
  <si>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</si>
  <si>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</si>
  <si>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</si>
  <si>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</si>
  <si>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</si>
  <si>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</si>
  <si>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</si>
  <si>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</si>
  <si>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</si>
  <si>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</si>
  <si>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</si>
  <si>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</si>
  <si>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</si>
  <si>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</si>
  <si>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</si>
  <si>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</si>
  <si>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</si>
  <si>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</si>
  <si>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</si>
  <si>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</si>
  <si>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</si>
  <si>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</si>
  <si>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</si>
  <si>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</si>
  <si>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</si>
  <si>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</si>
  <si>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</si>
  <si>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</si>
  <si>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</si>
  <si>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</si>
  <si>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</si>
  <si>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</si>
  <si>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</si>
  <si>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</si>
  <si>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</si>
  <si>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</si>
  <si>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</si>
  <si>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</si>
  <si>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</si>
  <si>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</si>
  <si>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</si>
  <si>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</si>
  <si>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</si>
  <si>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</si>
  <si>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CONT DE EXECUTIE VENITURI MARTIE 2022</t>
  </si>
  <si>
    <t>CONT DE EXECUTIE CHELTUIELI MARTIE  2022</t>
  </si>
  <si>
    <t xml:space="preserve">   ~ finantarea activitatii de testare de catre medicii de familie in vederea depistarii infectiei cu SARS-Cov-2 potrivit OUG nr. 3/2021, cu modificarile si completarile ulterioare</t>
  </si>
  <si>
    <t xml:space="preserve">    ~ Programul national de PET-CT</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</si>
  <si>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</si>
  <si>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</si>
  <si>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 xml:space="preserve">DIRECTOR GENERAL </t>
  </si>
  <si>
    <t>DIRECTOR ECONOMIC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</si>
</sst>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 ;[Red]\-#,##0.00\ "/>
    <numFmt numFmtId="165" formatCode="#,##0.0"/>
  </numFmts>
  <fonts count="19"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10">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164" fontId="18" fillId="0" borderId="1" xfId="2" applyNumberFormat="1" applyFont="1" applyFill="1" applyBorder="1" applyAlignment="1">
      <alignment wrapText="1"/>
    </xf>
    <xf numFmtId="4" fontId="6" fillId="0" borderId="1" xfId="0" applyNumberFormat="1" applyFont="1" applyFill="1" applyBorder="1" applyAlignment="1">
      <alignment vertical="top" wrapText="1"/>
    </xf>
    <xf numFmtId="4" fontId="6" fillId="0" borderId="0" xfId="0" applyNumberFormat="1" applyFont="1" applyFill="1"/>
    <xf numFmtId="0" fontId="15" fillId="0" borderId="0" xfId="0" applyFont="1" applyFill="1" applyBorder="1" applyAlignment="1">
      <alignment horizontal="center" wrapText="1"/>
    </xf>
    <xf numFmtId="3" fontId="6" fillId="0" borderId="0" xfId="0" applyNumberFormat="1" applyFont="1" applyFill="1" applyBorder="1"/>
    <xf numFmtId="0" fontId="6" fillId="0" borderId="0" xfId="0" applyFont="1" applyFill="1" applyBorder="1" applyAlignment="1">
      <alignment horizontal="center" wrapText="1"/>
    </xf>
    <xf numFmtId="0" fontId="15"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FN109"/>
  <sheetViews>
    <sheetView tabSelected="1" zoomScaleNormal="100" workbookViewId="0">
      <pane xSplit="4" ySplit="6" topLeftCell="E103" activePane="bottomRight" state="frozen"/>
      <selection activeCell="C79" sqref="C79:E79"/>
      <selection pane="topRight" activeCell="C79" sqref="C79:E79"/>
      <selection pane="bottomLeft" activeCell="C79" sqref="C79:E79"/>
      <selection pane="bottomRight" activeCell="F113" sqref="F113"/>
    </sheetView>
  </sheetViews>
  <sheetFormatPr defaultRowHeight="15" x14ac:dyDescent="0.3"/>
  <cols>
    <col min="1" max="1" width="11.140625" style="53" customWidth="1"/>
    <col min="2" max="2" width="57.5703125" style="5" customWidth="1"/>
    <col min="3" max="3" width="7.7109375" style="5" customWidth="1"/>
    <col min="4" max="4" width="14" style="46" customWidth="1"/>
    <col min="5" max="5" width="13.42578125" style="46" bestFit="1" customWidth="1"/>
    <col min="6" max="6" width="14" style="5" customWidth="1"/>
    <col min="7" max="7" width="17.7109375" style="5" customWidth="1"/>
    <col min="8" max="8" width="9.85546875" style="56" customWidth="1"/>
    <col min="9" max="9" width="10.7109375" style="56" customWidth="1"/>
    <col min="10" max="10" width="10" style="56" customWidth="1"/>
    <col min="11" max="11" width="10.28515625" style="56" customWidth="1"/>
    <col min="12" max="12" width="9.5703125" style="56" customWidth="1"/>
    <col min="13" max="13" width="10.7109375" style="56" customWidth="1"/>
    <col min="14" max="14" width="10.140625" style="56" bestFit="1" customWidth="1"/>
    <col min="15" max="15" width="10.5703125" style="56" customWidth="1"/>
    <col min="16" max="16" width="10" style="56" customWidth="1"/>
    <col min="17" max="17" width="10.85546875" style="56" customWidth="1"/>
    <col min="18" max="18" width="10.140625" style="56" customWidth="1"/>
    <col min="19" max="19" width="9.7109375" style="56" customWidth="1"/>
    <col min="20" max="20" width="10.85546875" style="56" customWidth="1"/>
    <col min="21" max="21" width="11.140625" style="56" customWidth="1"/>
    <col min="22" max="22" width="9.140625" style="56"/>
    <col min="23" max="23" width="10.5703125" style="56" customWidth="1"/>
    <col min="24" max="24" width="9.85546875" style="56" customWidth="1"/>
    <col min="25" max="25" width="10.85546875" style="56" customWidth="1"/>
    <col min="26" max="26" width="10.28515625" style="56" customWidth="1"/>
    <col min="27" max="27" width="8.5703125" style="56" customWidth="1"/>
    <col min="28" max="28" width="10.42578125" style="56" customWidth="1"/>
    <col min="29" max="30" width="9.85546875" style="56" customWidth="1"/>
    <col min="31" max="31" width="9.28515625" style="56" customWidth="1"/>
    <col min="32" max="32" width="9" style="56" customWidth="1"/>
    <col min="33" max="33" width="10.42578125" style="56" customWidth="1"/>
    <col min="34" max="34" width="11.28515625" style="56" customWidth="1"/>
    <col min="35" max="35" width="9.85546875" style="56" customWidth="1"/>
    <col min="36" max="36" width="10.42578125" style="56" customWidth="1"/>
    <col min="37" max="37" width="9.7109375" style="56" customWidth="1"/>
    <col min="38" max="38" width="11.140625" style="56" customWidth="1"/>
    <col min="39" max="39" width="10.42578125" style="56" customWidth="1"/>
    <col min="40" max="40" width="10" style="56" customWidth="1"/>
    <col min="41" max="41" width="10.140625" style="56" customWidth="1"/>
    <col min="42" max="42" width="10.7109375" style="56" customWidth="1"/>
    <col min="43" max="43" width="11.140625" style="56" customWidth="1"/>
    <col min="44" max="44" width="9.5703125" style="56" customWidth="1"/>
    <col min="45" max="45" width="11.28515625" style="56" customWidth="1"/>
    <col min="46" max="46" width="11" style="56" customWidth="1"/>
    <col min="47" max="47" width="9.85546875" style="56" customWidth="1"/>
    <col min="48" max="48" width="10.7109375" style="56" customWidth="1"/>
    <col min="49" max="49" width="10.28515625" style="56" customWidth="1"/>
    <col min="50" max="50" width="10.5703125" style="56" customWidth="1"/>
    <col min="51" max="51" width="9.5703125" style="56" customWidth="1"/>
    <col min="52" max="52" width="8.42578125" style="56" customWidth="1"/>
    <col min="53" max="53" width="10.7109375" style="56" customWidth="1"/>
    <col min="54" max="54" width="10.140625" style="56" customWidth="1"/>
    <col min="55" max="55" width="10.7109375" style="56" customWidth="1"/>
    <col min="56" max="56" width="9.85546875" style="56" customWidth="1"/>
    <col min="57" max="57" width="9.7109375" style="56" customWidth="1"/>
    <col min="58" max="58" width="10" style="56" customWidth="1"/>
    <col min="59" max="59" width="11.42578125" style="56" customWidth="1"/>
    <col min="60" max="60" width="10" style="56" customWidth="1"/>
    <col min="61" max="61" width="9.7109375" style="56" customWidth="1"/>
    <col min="62" max="62" width="10" style="56" customWidth="1"/>
    <col min="63" max="63" width="10.7109375" style="56" customWidth="1"/>
    <col min="64" max="64" width="9.28515625" style="56" customWidth="1"/>
    <col min="65" max="65" width="10.7109375" style="56" customWidth="1"/>
    <col min="66" max="66" width="10.140625" style="56" customWidth="1"/>
    <col min="67" max="67" width="10.85546875" style="56" customWidth="1"/>
    <col min="68" max="68" width="11.140625" style="56" customWidth="1"/>
    <col min="69" max="71" width="10.28515625" style="56" customWidth="1"/>
    <col min="72" max="72" width="9.5703125" style="56" customWidth="1"/>
    <col min="73" max="73" width="10.28515625" style="56" customWidth="1"/>
    <col min="74" max="74" width="9.5703125" style="56" customWidth="1"/>
    <col min="75" max="75" width="10.140625" style="56" customWidth="1"/>
    <col min="76" max="76" width="8.85546875" style="56" customWidth="1"/>
    <col min="77" max="77" width="9.42578125" style="56" customWidth="1"/>
    <col min="78" max="78" width="10.28515625" style="56" customWidth="1"/>
    <col min="79" max="79" width="9.85546875" style="56" customWidth="1"/>
    <col min="80" max="80" width="9.5703125" style="56" customWidth="1"/>
    <col min="81" max="81" width="9" style="56" customWidth="1"/>
    <col min="82" max="82" width="9.7109375" style="56" customWidth="1"/>
    <col min="83" max="84" width="10.42578125" style="56" customWidth="1"/>
    <col min="85" max="85" width="10.140625" style="56" customWidth="1"/>
    <col min="86" max="86" width="10.28515625" style="56" customWidth="1"/>
    <col min="87" max="87" width="11.5703125" style="56" customWidth="1"/>
    <col min="88" max="89" width="11.140625" style="56" customWidth="1"/>
    <col min="90" max="90" width="9.85546875" style="56" customWidth="1"/>
    <col min="91" max="91" width="8.5703125" style="56" customWidth="1"/>
    <col min="92" max="92" width="10.28515625" style="56" customWidth="1"/>
    <col min="93" max="93" width="10" style="56" customWidth="1"/>
    <col min="94" max="94" width="9.85546875" style="56" customWidth="1"/>
    <col min="95" max="95" width="10.140625" style="56" customWidth="1"/>
    <col min="96" max="96" width="11.7109375" style="56" customWidth="1"/>
    <col min="97" max="97" width="8.140625" style="56" customWidth="1"/>
    <col min="98" max="98" width="8.5703125" style="56" customWidth="1"/>
    <col min="99" max="99" width="10.140625" style="56" customWidth="1"/>
    <col min="100" max="100" width="11.7109375" style="56" customWidth="1"/>
    <col min="101" max="101" width="9.5703125" style="56" customWidth="1"/>
    <col min="102" max="102" width="9.42578125" style="56" customWidth="1"/>
    <col min="103" max="103" width="12.28515625" style="56" customWidth="1"/>
    <col min="104" max="104" width="11.42578125" style="56" customWidth="1"/>
    <col min="105" max="105" width="11.5703125" style="56" customWidth="1"/>
    <col min="106" max="106" width="11.42578125" style="56" customWidth="1"/>
    <col min="107" max="107" width="14.28515625" style="56" customWidth="1"/>
    <col min="108" max="108" width="10.5703125" style="56" customWidth="1"/>
    <col min="109" max="109" width="11.7109375" style="56" bestFit="1" customWidth="1"/>
    <col min="110" max="110" width="11" style="56" customWidth="1"/>
    <col min="111" max="111" width="12" style="56" customWidth="1"/>
    <col min="112" max="112" width="10.85546875" style="56" customWidth="1"/>
    <col min="113" max="113" width="11.5703125" style="56" customWidth="1"/>
    <col min="114" max="114" width="9.85546875" style="56" customWidth="1"/>
    <col min="115" max="115" width="10.5703125" style="56" customWidth="1"/>
    <col min="116" max="117" width="9.140625" style="56"/>
    <col min="118" max="118" width="10.5703125" style="56" customWidth="1"/>
    <col min="119" max="119" width="9.85546875" style="56" customWidth="1"/>
    <col min="120" max="120" width="10.140625" style="56" customWidth="1"/>
    <col min="121" max="122" width="9.140625" style="56"/>
    <col min="123" max="123" width="10.5703125" style="56" customWidth="1"/>
    <col min="124" max="124" width="10" style="56" customWidth="1"/>
    <col min="125" max="125" width="9.85546875" style="56" customWidth="1"/>
    <col min="126" max="127" width="9.140625" style="56"/>
    <col min="128" max="128" width="10.42578125" style="56" customWidth="1"/>
    <col min="129" max="129" width="9.7109375" style="56" customWidth="1"/>
    <col min="130" max="130" width="10" style="56" customWidth="1"/>
    <col min="131" max="132" width="9.140625" style="56"/>
    <col min="133" max="133" width="10.140625" style="56" customWidth="1"/>
    <col min="134" max="134" width="12.7109375" style="56" bestFit="1" customWidth="1"/>
    <col min="135" max="146" width="9.140625" style="56"/>
    <col min="147" max="16384" width="9.140625" style="5"/>
  </cols>
  <sheetData>
    <row r="1" spans="1:146" ht="20.25" x14ac:dyDescent="0.35">
      <c r="B1" s="54" t="s">
        <v>506</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row>
    <row r="2" spans="1:146" ht="12.75" customHeight="1" x14ac:dyDescent="0.35">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row>
    <row r="3" spans="1:146" ht="5.25" customHeight="1" x14ac:dyDescent="0.3">
      <c r="A3" s="58"/>
      <c r="B3" s="59"/>
      <c r="C3" s="59"/>
      <c r="D3" s="6"/>
      <c r="E3" s="6"/>
      <c r="F3" s="6"/>
      <c r="G3" s="6"/>
      <c r="EC3" s="60"/>
    </row>
    <row r="4" spans="1:146" ht="3.75" customHeight="1" x14ac:dyDescent="0.3">
      <c r="B4" s="56"/>
      <c r="C4" s="56"/>
      <c r="D4" s="6"/>
      <c r="E4" s="6"/>
      <c r="F4" s="6"/>
      <c r="G4" s="99" t="s">
        <v>0</v>
      </c>
      <c r="H4" s="105"/>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9"/>
      <c r="DF4" s="109"/>
      <c r="DG4" s="109"/>
      <c r="DH4" s="109"/>
      <c r="DI4" s="109"/>
      <c r="DJ4" s="107"/>
      <c r="DK4" s="107"/>
      <c r="DL4" s="107"/>
      <c r="DM4" s="107"/>
      <c r="DN4" s="107"/>
      <c r="DO4" s="107"/>
      <c r="DP4" s="107"/>
      <c r="DQ4" s="107"/>
      <c r="DR4" s="107"/>
      <c r="DS4" s="107"/>
      <c r="DT4" s="107"/>
      <c r="DU4" s="107"/>
      <c r="DV4" s="107"/>
      <c r="DW4" s="107"/>
      <c r="DX4" s="107"/>
      <c r="DY4" s="107"/>
      <c r="DZ4" s="107"/>
      <c r="EA4" s="107"/>
      <c r="EB4" s="107"/>
      <c r="EC4" s="107"/>
    </row>
    <row r="5" spans="1:146" ht="90" x14ac:dyDescent="0.3">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row>
    <row r="6" spans="1:146" s="64" customFormat="1" x14ac:dyDescent="0.3">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4"/>
      <c r="EE6" s="4"/>
      <c r="EF6" s="4"/>
      <c r="EG6" s="4"/>
      <c r="EH6" s="4"/>
      <c r="EI6" s="4"/>
      <c r="EJ6" s="4"/>
      <c r="EK6" s="4"/>
      <c r="EL6" s="4"/>
      <c r="EM6" s="4"/>
      <c r="EN6" s="4"/>
      <c r="EO6" s="4"/>
      <c r="EP6" s="4"/>
    </row>
    <row r="7" spans="1:146" x14ac:dyDescent="0.3">
      <c r="A7" s="65" t="s">
        <v>8</v>
      </c>
      <c r="B7" s="66" t="s">
        <v>9</v>
      </c>
      <c r="C7" s="86">
        <f>+C8+C64+C105+C91+C88</f>
        <v>0</v>
      </c>
      <c r="D7" s="86">
        <f>+D8+D64+D105+D91+D88</f>
        <v>555127560</v>
      </c>
      <c r="E7" s="86">
        <f>+E8+E64+E105+E91+E88</f>
        <v>187482890</v>
      </c>
      <c r="F7" s="86">
        <f>+F8+F64+F105+F91+F88</f>
        <v>171394569</v>
      </c>
      <c r="G7" s="86">
        <f>+G8+G64+G105+G91+G88</f>
        <v>102331691</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6"/>
      <c r="EE7" s="6"/>
    </row>
    <row r="8" spans="1:146" x14ac:dyDescent="0.3">
      <c r="A8" s="65" t="s">
        <v>10</v>
      </c>
      <c r="B8" s="66" t="s">
        <v>11</v>
      </c>
      <c r="C8" s="86">
        <f>+C14+C51+C9</f>
        <v>0</v>
      </c>
      <c r="D8" s="86">
        <f t="shared" ref="D8:G8" si="0">+D14+D51+D9</f>
        <v>477879000</v>
      </c>
      <c r="E8" s="86">
        <f t="shared" si="0"/>
        <v>117306000</v>
      </c>
      <c r="F8" s="86">
        <f t="shared" si="0"/>
        <v>108372815</v>
      </c>
      <c r="G8" s="86">
        <f t="shared" si="0"/>
        <v>38956734</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6"/>
      <c r="EE8" s="6"/>
    </row>
    <row r="9" spans="1:146" x14ac:dyDescent="0.3">
      <c r="A9" s="65" t="s">
        <v>12</v>
      </c>
      <c r="B9" s="66" t="s">
        <v>13</v>
      </c>
      <c r="C9" s="86">
        <f>+C10+C11+C12+C13</f>
        <v>0</v>
      </c>
      <c r="D9" s="86">
        <f t="shared" ref="D9:G9" si="1">+D10+D11+D12+D13</f>
        <v>1181000</v>
      </c>
      <c r="E9" s="86">
        <f t="shared" si="1"/>
        <v>500000</v>
      </c>
      <c r="F9" s="86">
        <f t="shared" si="1"/>
        <v>357448</v>
      </c>
      <c r="G9" s="86">
        <f t="shared" si="1"/>
        <v>322324</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6"/>
      <c r="EE9" s="6"/>
    </row>
    <row r="10" spans="1:146" ht="45" x14ac:dyDescent="0.3">
      <c r="A10" s="67" t="s">
        <v>14</v>
      </c>
      <c r="B10" s="68" t="s">
        <v>15</v>
      </c>
      <c r="C10" s="45"/>
      <c r="D10" s="45">
        <v>1181000</v>
      </c>
      <c r="E10" s="45">
        <v>500000</v>
      </c>
      <c r="F10" s="45">
        <v>357448</v>
      </c>
      <c r="G10" s="45">
        <v>322324</v>
      </c>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row>
    <row r="11" spans="1:146" ht="45" x14ac:dyDescent="0.3">
      <c r="A11" s="67" t="s">
        <v>16</v>
      </c>
      <c r="B11" s="68" t="s">
        <v>17</v>
      </c>
      <c r="C11" s="45"/>
      <c r="D11" s="45">
        <v>0</v>
      </c>
      <c r="E11" s="45">
        <v>0</v>
      </c>
      <c r="F11" s="45">
        <v>0</v>
      </c>
      <c r="G11" s="45">
        <v>0</v>
      </c>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row>
    <row r="12" spans="1:146" ht="30" x14ac:dyDescent="0.3">
      <c r="A12" s="67" t="s">
        <v>18</v>
      </c>
      <c r="B12" s="68" t="s">
        <v>19</v>
      </c>
      <c r="C12" s="45"/>
      <c r="D12" s="45">
        <v>0</v>
      </c>
      <c r="E12" s="45">
        <v>0</v>
      </c>
      <c r="F12" s="45">
        <v>0</v>
      </c>
      <c r="G12" s="45">
        <v>0</v>
      </c>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row>
    <row r="13" spans="1:146" ht="35.25" customHeight="1" x14ac:dyDescent="0.3">
      <c r="A13" s="67" t="s">
        <v>20</v>
      </c>
      <c r="B13" s="68" t="s">
        <v>21</v>
      </c>
      <c r="C13" s="45"/>
      <c r="D13" s="45">
        <v>0</v>
      </c>
      <c r="E13" s="45">
        <v>0</v>
      </c>
      <c r="F13" s="45">
        <v>0</v>
      </c>
      <c r="G13" s="45">
        <v>0</v>
      </c>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row>
    <row r="14" spans="1:146" x14ac:dyDescent="0.3">
      <c r="A14" s="65" t="s">
        <v>22</v>
      </c>
      <c r="B14" s="66" t="s">
        <v>23</v>
      </c>
      <c r="C14" s="86">
        <f>+C15+C27</f>
        <v>0</v>
      </c>
      <c r="D14" s="86">
        <f t="shared" ref="D14:G14" si="2">+D15+D27</f>
        <v>476360000</v>
      </c>
      <c r="E14" s="86">
        <f t="shared" si="2"/>
        <v>116717000</v>
      </c>
      <c r="F14" s="86">
        <f t="shared" si="2"/>
        <v>107967098</v>
      </c>
      <c r="G14" s="86">
        <f t="shared" si="2"/>
        <v>38617929</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6"/>
      <c r="EE14" s="6"/>
    </row>
    <row r="15" spans="1:146" x14ac:dyDescent="0.3">
      <c r="A15" s="65" t="s">
        <v>24</v>
      </c>
      <c r="B15" s="66" t="s">
        <v>25</v>
      </c>
      <c r="C15" s="86">
        <f>+C16+C23+C26</f>
        <v>0</v>
      </c>
      <c r="D15" s="86">
        <f t="shared" ref="D15:G15" si="3">+D16+D23+D26</f>
        <v>21800000</v>
      </c>
      <c r="E15" s="86">
        <f t="shared" si="3"/>
        <v>5224000</v>
      </c>
      <c r="F15" s="86">
        <f t="shared" si="3"/>
        <v>5609632</v>
      </c>
      <c r="G15" s="86">
        <f t="shared" si="3"/>
        <v>2175742</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6"/>
      <c r="EE15" s="6"/>
    </row>
    <row r="16" spans="1:146" ht="24" customHeight="1" x14ac:dyDescent="0.3">
      <c r="A16" s="65" t="s">
        <v>26</v>
      </c>
      <c r="B16" s="66" t="s">
        <v>27</v>
      </c>
      <c r="C16" s="86">
        <f>C17+C18+C20+C21+C22+C19</f>
        <v>0</v>
      </c>
      <c r="D16" s="86">
        <f t="shared" ref="D16:G16" si="4">D17+D18+D20+D21+D22+D19</f>
        <v>0</v>
      </c>
      <c r="E16" s="86">
        <f t="shared" si="4"/>
        <v>0</v>
      </c>
      <c r="F16" s="86">
        <f t="shared" si="4"/>
        <v>750318</v>
      </c>
      <c r="G16" s="86">
        <f t="shared" si="4"/>
        <v>431505</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6"/>
      <c r="EE16" s="6"/>
    </row>
    <row r="17" spans="1:170" s="56" customFormat="1" ht="30" x14ac:dyDescent="0.3">
      <c r="A17" s="67" t="s">
        <v>28</v>
      </c>
      <c r="B17" s="68" t="s">
        <v>29</v>
      </c>
      <c r="C17" s="45"/>
      <c r="D17" s="45">
        <v>0</v>
      </c>
      <c r="E17" s="45">
        <v>0</v>
      </c>
      <c r="F17" s="45">
        <v>750318</v>
      </c>
      <c r="G17" s="45">
        <v>431505</v>
      </c>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Q17" s="5"/>
      <c r="ER17" s="5"/>
      <c r="ES17" s="5"/>
      <c r="ET17" s="5"/>
      <c r="EU17" s="5"/>
      <c r="EV17" s="5"/>
      <c r="EW17" s="5"/>
      <c r="EX17" s="5"/>
      <c r="EY17" s="5"/>
      <c r="EZ17" s="5"/>
      <c r="FA17" s="5"/>
      <c r="FB17" s="5"/>
      <c r="FC17" s="5"/>
      <c r="FD17" s="5"/>
      <c r="FE17" s="5"/>
      <c r="FF17" s="5"/>
      <c r="FG17" s="5"/>
      <c r="FH17" s="5"/>
      <c r="FI17" s="5"/>
      <c r="FJ17" s="5"/>
      <c r="FK17" s="5"/>
      <c r="FL17" s="5"/>
      <c r="FM17" s="5"/>
      <c r="FN17" s="5"/>
    </row>
    <row r="18" spans="1:170" s="56" customFormat="1" ht="30" x14ac:dyDescent="0.3">
      <c r="A18" s="67" t="s">
        <v>30</v>
      </c>
      <c r="B18" s="68" t="s">
        <v>31</v>
      </c>
      <c r="C18" s="45"/>
      <c r="D18" s="45">
        <v>0</v>
      </c>
      <c r="E18" s="45">
        <v>0</v>
      </c>
      <c r="F18" s="45">
        <v>0</v>
      </c>
      <c r="G18" s="45">
        <v>0</v>
      </c>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Q18" s="5"/>
      <c r="ER18" s="5"/>
      <c r="ES18" s="5"/>
      <c r="ET18" s="5"/>
      <c r="EU18" s="5"/>
      <c r="EV18" s="5"/>
      <c r="EW18" s="5"/>
      <c r="EX18" s="5"/>
      <c r="EY18" s="5"/>
      <c r="EZ18" s="5"/>
      <c r="FA18" s="5"/>
      <c r="FB18" s="5"/>
      <c r="FC18" s="5"/>
      <c r="FD18" s="5"/>
      <c r="FE18" s="5"/>
      <c r="FF18" s="5"/>
      <c r="FG18" s="5"/>
      <c r="FH18" s="5"/>
      <c r="FI18" s="5"/>
      <c r="FJ18" s="5"/>
      <c r="FK18" s="5"/>
      <c r="FL18" s="5"/>
      <c r="FM18" s="5"/>
      <c r="FN18" s="5"/>
    </row>
    <row r="19" spans="1:170" s="56" customFormat="1" x14ac:dyDescent="0.3">
      <c r="A19" s="67" t="s">
        <v>32</v>
      </c>
      <c r="B19" s="68" t="s">
        <v>33</v>
      </c>
      <c r="C19" s="45"/>
      <c r="D19" s="45">
        <v>0</v>
      </c>
      <c r="E19" s="45">
        <v>0</v>
      </c>
      <c r="F19" s="45">
        <v>0</v>
      </c>
      <c r="G19" s="45">
        <v>0</v>
      </c>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Q19" s="5"/>
      <c r="ER19" s="5"/>
      <c r="ES19" s="5"/>
      <c r="ET19" s="5"/>
      <c r="EU19" s="5"/>
      <c r="EV19" s="5"/>
      <c r="EW19" s="5"/>
      <c r="EX19" s="5"/>
      <c r="EY19" s="5"/>
      <c r="EZ19" s="5"/>
      <c r="FA19" s="5"/>
      <c r="FB19" s="5"/>
      <c r="FC19" s="5"/>
      <c r="FD19" s="5"/>
      <c r="FE19" s="5"/>
      <c r="FF19" s="5"/>
      <c r="FG19" s="5"/>
      <c r="FH19" s="5"/>
      <c r="FI19" s="5"/>
      <c r="FJ19" s="5"/>
      <c r="FK19" s="5"/>
      <c r="FL19" s="5"/>
      <c r="FM19" s="5"/>
      <c r="FN19" s="5"/>
    </row>
    <row r="20" spans="1:170" s="56" customFormat="1" ht="30" x14ac:dyDescent="0.3">
      <c r="A20" s="67" t="s">
        <v>34</v>
      </c>
      <c r="B20" s="68" t="s">
        <v>35</v>
      </c>
      <c r="C20" s="45"/>
      <c r="D20" s="45">
        <v>0</v>
      </c>
      <c r="E20" s="45">
        <v>0</v>
      </c>
      <c r="F20" s="45">
        <v>0</v>
      </c>
      <c r="G20" s="45">
        <v>0</v>
      </c>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Q20" s="5"/>
      <c r="ER20" s="5"/>
      <c r="ES20" s="5"/>
      <c r="ET20" s="5"/>
      <c r="EU20" s="5"/>
      <c r="EV20" s="5"/>
      <c r="EW20" s="5"/>
      <c r="EX20" s="5"/>
      <c r="EY20" s="5"/>
      <c r="EZ20" s="5"/>
      <c r="FA20" s="5"/>
      <c r="FB20" s="5"/>
      <c r="FC20" s="5"/>
      <c r="FD20" s="5"/>
      <c r="FE20" s="5"/>
      <c r="FF20" s="5"/>
      <c r="FG20" s="5"/>
      <c r="FH20" s="5"/>
      <c r="FI20" s="5"/>
      <c r="FJ20" s="5"/>
      <c r="FK20" s="5"/>
      <c r="FL20" s="5"/>
      <c r="FM20" s="5"/>
      <c r="FN20" s="5"/>
    </row>
    <row r="21" spans="1:170" s="56" customFormat="1" ht="30" x14ac:dyDescent="0.3">
      <c r="A21" s="67" t="s">
        <v>36</v>
      </c>
      <c r="B21" s="68" t="s">
        <v>37</v>
      </c>
      <c r="C21" s="45"/>
      <c r="D21" s="45">
        <v>0</v>
      </c>
      <c r="E21" s="45">
        <v>0</v>
      </c>
      <c r="F21" s="45">
        <v>0</v>
      </c>
      <c r="G21" s="45">
        <v>0</v>
      </c>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Q21" s="5"/>
      <c r="ER21" s="5"/>
      <c r="ES21" s="5"/>
      <c r="ET21" s="5"/>
      <c r="EU21" s="5"/>
      <c r="EV21" s="5"/>
      <c r="EW21" s="5"/>
      <c r="EX21" s="5"/>
      <c r="EY21" s="5"/>
      <c r="EZ21" s="5"/>
      <c r="FA21" s="5"/>
      <c r="FB21" s="5"/>
      <c r="FC21" s="5"/>
      <c r="FD21" s="5"/>
      <c r="FE21" s="5"/>
      <c r="FF21" s="5"/>
      <c r="FG21" s="5"/>
      <c r="FH21" s="5"/>
      <c r="FI21" s="5"/>
      <c r="FJ21" s="5"/>
      <c r="FK21" s="5"/>
      <c r="FL21" s="5"/>
      <c r="FM21" s="5"/>
      <c r="FN21" s="5"/>
    </row>
    <row r="22" spans="1:170" s="56" customFormat="1" ht="43.5" customHeight="1" x14ac:dyDescent="0.3">
      <c r="A22" s="67" t="s">
        <v>38</v>
      </c>
      <c r="B22" s="69" t="s">
        <v>39</v>
      </c>
      <c r="C22" s="45"/>
      <c r="D22" s="45">
        <v>0</v>
      </c>
      <c r="E22" s="45">
        <v>0</v>
      </c>
      <c r="F22" s="45">
        <v>0</v>
      </c>
      <c r="G22" s="45">
        <v>0</v>
      </c>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Q22" s="5"/>
      <c r="ER22" s="5"/>
      <c r="ES22" s="5"/>
      <c r="ET22" s="5"/>
      <c r="EU22" s="5"/>
      <c r="EV22" s="5"/>
      <c r="EW22" s="5"/>
      <c r="EX22" s="5"/>
      <c r="EY22" s="5"/>
      <c r="EZ22" s="5"/>
      <c r="FA22" s="5"/>
      <c r="FB22" s="5"/>
      <c r="FC22" s="5"/>
      <c r="FD22" s="5"/>
      <c r="FE22" s="5"/>
      <c r="FF22" s="5"/>
      <c r="FG22" s="5"/>
      <c r="FH22" s="5"/>
      <c r="FI22" s="5"/>
      <c r="FJ22" s="5"/>
      <c r="FK22" s="5"/>
      <c r="FL22" s="5"/>
      <c r="FM22" s="5"/>
      <c r="FN22" s="5"/>
    </row>
    <row r="23" spans="1:170" s="56" customFormat="1" ht="17.25" x14ac:dyDescent="0.35">
      <c r="A23" s="65" t="s">
        <v>40</v>
      </c>
      <c r="B23" s="70" t="s">
        <v>41</v>
      </c>
      <c r="C23" s="86">
        <f>C24+C25</f>
        <v>0</v>
      </c>
      <c r="D23" s="86">
        <f t="shared" ref="D23:G23" si="5">D24+D25</f>
        <v>0</v>
      </c>
      <c r="E23" s="86">
        <f t="shared" si="5"/>
        <v>0</v>
      </c>
      <c r="F23" s="86">
        <f t="shared" si="5"/>
        <v>90073</v>
      </c>
      <c r="G23" s="86">
        <f t="shared" si="5"/>
        <v>65101</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6"/>
      <c r="EE23" s="6"/>
      <c r="EQ23" s="5"/>
      <c r="ER23" s="5"/>
      <c r="ES23" s="5"/>
      <c r="ET23" s="5"/>
      <c r="EU23" s="5"/>
      <c r="EV23" s="5"/>
      <c r="EW23" s="5"/>
      <c r="EX23" s="5"/>
      <c r="EY23" s="5"/>
      <c r="EZ23" s="5"/>
      <c r="FA23" s="5"/>
      <c r="FB23" s="5"/>
      <c r="FC23" s="5"/>
      <c r="FD23" s="5"/>
      <c r="FE23" s="5"/>
      <c r="FF23" s="5"/>
      <c r="FG23" s="5"/>
      <c r="FH23" s="5"/>
      <c r="FI23" s="5"/>
      <c r="FJ23" s="5"/>
      <c r="FK23" s="5"/>
      <c r="FL23" s="5"/>
      <c r="FM23" s="5"/>
      <c r="FN23" s="5"/>
    </row>
    <row r="24" spans="1:170" s="56" customFormat="1" ht="33" x14ac:dyDescent="0.3">
      <c r="A24" s="67" t="s">
        <v>42</v>
      </c>
      <c r="B24" s="69" t="s">
        <v>43</v>
      </c>
      <c r="C24" s="45"/>
      <c r="D24" s="45">
        <v>0</v>
      </c>
      <c r="E24" s="45">
        <v>0</v>
      </c>
      <c r="F24" s="45">
        <v>90073</v>
      </c>
      <c r="G24" s="45">
        <v>65101</v>
      </c>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Q24" s="5"/>
      <c r="ER24" s="5"/>
      <c r="ES24" s="5"/>
      <c r="ET24" s="5"/>
      <c r="EU24" s="5"/>
      <c r="EV24" s="5"/>
      <c r="EW24" s="5"/>
      <c r="EX24" s="5"/>
      <c r="EY24" s="5"/>
      <c r="EZ24" s="5"/>
      <c r="FA24" s="5"/>
      <c r="FB24" s="5"/>
      <c r="FC24" s="5"/>
      <c r="FD24" s="5"/>
      <c r="FE24" s="5"/>
      <c r="FF24" s="5"/>
      <c r="FG24" s="5"/>
      <c r="FH24" s="5"/>
      <c r="FI24" s="5"/>
      <c r="FJ24" s="5"/>
      <c r="FK24" s="5"/>
      <c r="FL24" s="5"/>
      <c r="FM24" s="5"/>
      <c r="FN24" s="5"/>
    </row>
    <row r="25" spans="1:170" s="56" customFormat="1" ht="33" x14ac:dyDescent="0.3">
      <c r="A25" s="67" t="s">
        <v>44</v>
      </c>
      <c r="B25" s="69" t="s">
        <v>45</v>
      </c>
      <c r="C25" s="45"/>
      <c r="D25" s="45">
        <v>0</v>
      </c>
      <c r="E25" s="45">
        <v>0</v>
      </c>
      <c r="F25" s="45">
        <v>0</v>
      </c>
      <c r="G25" s="45">
        <v>0</v>
      </c>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Q25" s="5"/>
      <c r="ER25" s="5"/>
      <c r="ES25" s="5"/>
      <c r="ET25" s="5"/>
      <c r="EU25" s="5"/>
      <c r="EV25" s="5"/>
      <c r="EW25" s="5"/>
      <c r="EX25" s="5"/>
      <c r="EY25" s="5"/>
      <c r="EZ25" s="5"/>
      <c r="FA25" s="5"/>
      <c r="FB25" s="5"/>
      <c r="FC25" s="5"/>
      <c r="FD25" s="5"/>
      <c r="FE25" s="5"/>
      <c r="FF25" s="5"/>
      <c r="FG25" s="5"/>
      <c r="FH25" s="5"/>
      <c r="FI25" s="5"/>
      <c r="FJ25" s="5"/>
      <c r="FK25" s="5"/>
      <c r="FL25" s="5"/>
      <c r="FM25" s="5"/>
      <c r="FN25" s="5"/>
    </row>
    <row r="26" spans="1:170" s="56" customFormat="1" ht="33" x14ac:dyDescent="0.3">
      <c r="A26" s="67" t="s">
        <v>46</v>
      </c>
      <c r="B26" s="69" t="s">
        <v>47</v>
      </c>
      <c r="C26" s="45"/>
      <c r="D26" s="86">
        <v>21800000</v>
      </c>
      <c r="E26" s="86">
        <v>5224000</v>
      </c>
      <c r="F26" s="45">
        <v>4769241</v>
      </c>
      <c r="G26" s="45">
        <v>1679136</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6"/>
      <c r="EE26" s="6"/>
      <c r="EQ26" s="5"/>
      <c r="ER26" s="5"/>
      <c r="ES26" s="5"/>
      <c r="ET26" s="5"/>
      <c r="EU26" s="5"/>
      <c r="EV26" s="5"/>
      <c r="EW26" s="5"/>
      <c r="EX26" s="5"/>
      <c r="EY26" s="5"/>
      <c r="EZ26" s="5"/>
      <c r="FA26" s="5"/>
      <c r="FB26" s="5"/>
      <c r="FC26" s="5"/>
      <c r="FD26" s="5"/>
      <c r="FE26" s="5"/>
      <c r="FF26" s="5"/>
      <c r="FG26" s="5"/>
      <c r="FH26" s="5"/>
      <c r="FI26" s="5"/>
      <c r="FJ26" s="5"/>
      <c r="FK26" s="5"/>
      <c r="FL26" s="5"/>
      <c r="FM26" s="5"/>
      <c r="FN26" s="5"/>
    </row>
    <row r="27" spans="1:170" s="56" customFormat="1" x14ac:dyDescent="0.3">
      <c r="A27" s="65" t="s">
        <v>48</v>
      </c>
      <c r="B27" s="66" t="s">
        <v>49</v>
      </c>
      <c r="C27" s="86">
        <f>C28+C34+C50+C35+C36+C37+C38+C39+C40+C41+C42+C43+C44+C45+C46+C47+C48+C49</f>
        <v>0</v>
      </c>
      <c r="D27" s="86">
        <f t="shared" ref="D27:G27" si="6">D28+D34+D50+D35+D36+D37+D38+D39+D40+D41+D42+D43+D44+D45+D46+D47+D48+D49</f>
        <v>454560000</v>
      </c>
      <c r="E27" s="86">
        <f t="shared" si="6"/>
        <v>111493000</v>
      </c>
      <c r="F27" s="86">
        <f t="shared" si="6"/>
        <v>102357466</v>
      </c>
      <c r="G27" s="86">
        <f t="shared" si="6"/>
        <v>36442187</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6"/>
      <c r="EE27" s="6"/>
      <c r="EQ27" s="5"/>
      <c r="ER27" s="5"/>
      <c r="ES27" s="5"/>
      <c r="ET27" s="5"/>
      <c r="EU27" s="5"/>
      <c r="EV27" s="5"/>
      <c r="EW27" s="5"/>
      <c r="EX27" s="5"/>
      <c r="EY27" s="5"/>
      <c r="EZ27" s="5"/>
      <c r="FA27" s="5"/>
      <c r="FB27" s="5"/>
      <c r="FC27" s="5"/>
      <c r="FD27" s="5"/>
      <c r="FE27" s="5"/>
      <c r="FF27" s="5"/>
      <c r="FG27" s="5"/>
      <c r="FH27" s="5"/>
      <c r="FI27" s="5"/>
      <c r="FJ27" s="5"/>
      <c r="FK27" s="5"/>
      <c r="FL27" s="5"/>
      <c r="FM27" s="5"/>
      <c r="FN27" s="5"/>
    </row>
    <row r="28" spans="1:170" s="56" customFormat="1" x14ac:dyDescent="0.3">
      <c r="A28" s="65" t="s">
        <v>50</v>
      </c>
      <c r="B28" s="66" t="s">
        <v>51</v>
      </c>
      <c r="C28" s="86">
        <f>C29+C30+C31+C32+C33</f>
        <v>0</v>
      </c>
      <c r="D28" s="86">
        <f t="shared" ref="D28:G28" si="7">D29+D30+D31+D32+D33</f>
        <v>441075000</v>
      </c>
      <c r="E28" s="86">
        <f t="shared" si="7"/>
        <v>108419000</v>
      </c>
      <c r="F28" s="86">
        <f t="shared" si="7"/>
        <v>98969666</v>
      </c>
      <c r="G28" s="86">
        <f t="shared" si="7"/>
        <v>35000007</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6"/>
      <c r="EE28" s="6"/>
      <c r="EQ28" s="5"/>
      <c r="ER28" s="5"/>
      <c r="ES28" s="5"/>
      <c r="ET28" s="5"/>
      <c r="EU28" s="5"/>
      <c r="EV28" s="5"/>
      <c r="EW28" s="5"/>
      <c r="EX28" s="5"/>
      <c r="EY28" s="5"/>
      <c r="EZ28" s="5"/>
      <c r="FA28" s="5"/>
      <c r="FB28" s="5"/>
      <c r="FC28" s="5"/>
      <c r="FD28" s="5"/>
      <c r="FE28" s="5"/>
      <c r="FF28" s="5"/>
      <c r="FG28" s="5"/>
      <c r="FH28" s="5"/>
      <c r="FI28" s="5"/>
      <c r="FJ28" s="5"/>
      <c r="FK28" s="5"/>
      <c r="FL28" s="5"/>
      <c r="FM28" s="5"/>
      <c r="FN28" s="5"/>
    </row>
    <row r="29" spans="1:170" s="56" customFormat="1" ht="30" x14ac:dyDescent="0.3">
      <c r="A29" s="67" t="s">
        <v>52</v>
      </c>
      <c r="B29" s="68" t="s">
        <v>53</v>
      </c>
      <c r="C29" s="45"/>
      <c r="D29" s="45">
        <v>441075000</v>
      </c>
      <c r="E29" s="45">
        <v>108419000</v>
      </c>
      <c r="F29" s="45">
        <v>97694436</v>
      </c>
      <c r="G29" s="45">
        <v>34447510</v>
      </c>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Q29" s="5"/>
      <c r="ER29" s="5"/>
      <c r="ES29" s="5"/>
      <c r="ET29" s="5"/>
      <c r="EU29" s="5"/>
      <c r="EV29" s="5"/>
      <c r="EW29" s="5"/>
      <c r="EX29" s="5"/>
      <c r="EY29" s="5"/>
      <c r="EZ29" s="5"/>
      <c r="FA29" s="5"/>
      <c r="FB29" s="5"/>
      <c r="FC29" s="5"/>
      <c r="FD29" s="5"/>
      <c r="FE29" s="5"/>
      <c r="FF29" s="5"/>
      <c r="FG29" s="5"/>
      <c r="FH29" s="5"/>
      <c r="FI29" s="5"/>
      <c r="FJ29" s="5"/>
      <c r="FK29" s="5"/>
      <c r="FL29" s="5"/>
      <c r="FM29" s="5"/>
      <c r="FN29" s="5"/>
    </row>
    <row r="30" spans="1:170" s="56" customFormat="1" ht="54" customHeight="1" x14ac:dyDescent="0.3">
      <c r="A30" s="67" t="s">
        <v>54</v>
      </c>
      <c r="B30" s="69" t="s">
        <v>55</v>
      </c>
      <c r="C30" s="45"/>
      <c r="D30" s="45">
        <v>0</v>
      </c>
      <c r="E30" s="45">
        <v>0</v>
      </c>
      <c r="F30" s="45">
        <v>-74312</v>
      </c>
      <c r="G30" s="45">
        <v>-132212</v>
      </c>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Q30" s="5"/>
      <c r="ER30" s="5"/>
      <c r="ES30" s="5"/>
      <c r="ET30" s="5"/>
      <c r="EU30" s="5"/>
      <c r="EV30" s="5"/>
      <c r="EW30" s="5"/>
      <c r="EX30" s="5"/>
      <c r="EY30" s="5"/>
      <c r="EZ30" s="5"/>
      <c r="FA30" s="5"/>
      <c r="FB30" s="5"/>
      <c r="FC30" s="5"/>
      <c r="FD30" s="5"/>
      <c r="FE30" s="5"/>
      <c r="FF30" s="5"/>
      <c r="FG30" s="5"/>
      <c r="FH30" s="5"/>
      <c r="FI30" s="5"/>
      <c r="FJ30" s="5"/>
      <c r="FK30" s="5"/>
      <c r="FL30" s="5"/>
      <c r="FM30" s="5"/>
      <c r="FN30" s="5"/>
    </row>
    <row r="31" spans="1:170" s="56" customFormat="1" ht="27.75" customHeight="1" x14ac:dyDescent="0.3">
      <c r="A31" s="67" t="s">
        <v>56</v>
      </c>
      <c r="B31" s="68" t="s">
        <v>57</v>
      </c>
      <c r="C31" s="45"/>
      <c r="D31" s="45">
        <v>0</v>
      </c>
      <c r="E31" s="45">
        <v>0</v>
      </c>
      <c r="F31" s="45">
        <v>0</v>
      </c>
      <c r="G31" s="45">
        <v>0</v>
      </c>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Q31" s="5"/>
      <c r="ER31" s="5"/>
      <c r="ES31" s="5"/>
      <c r="ET31" s="5"/>
      <c r="EU31" s="5"/>
      <c r="EV31" s="5"/>
      <c r="EW31" s="5"/>
      <c r="EX31" s="5"/>
      <c r="EY31" s="5"/>
      <c r="EZ31" s="5"/>
      <c r="FA31" s="5"/>
      <c r="FB31" s="5"/>
      <c r="FC31" s="5"/>
      <c r="FD31" s="5"/>
      <c r="FE31" s="5"/>
      <c r="FF31" s="5"/>
      <c r="FG31" s="5"/>
      <c r="FH31" s="5"/>
      <c r="FI31" s="5"/>
      <c r="FJ31" s="5"/>
      <c r="FK31" s="5"/>
      <c r="FL31" s="5"/>
      <c r="FM31" s="5"/>
      <c r="FN31" s="5"/>
    </row>
    <row r="32" spans="1:170" s="56" customFormat="1" x14ac:dyDescent="0.3">
      <c r="A32" s="67" t="s">
        <v>58</v>
      </c>
      <c r="B32" s="68" t="s">
        <v>59</v>
      </c>
      <c r="C32" s="45"/>
      <c r="D32" s="45">
        <v>0</v>
      </c>
      <c r="E32" s="45">
        <v>0</v>
      </c>
      <c r="F32" s="45">
        <v>1349542</v>
      </c>
      <c r="G32" s="45">
        <v>684709</v>
      </c>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Q32" s="5"/>
      <c r="ER32" s="5"/>
      <c r="ES32" s="5"/>
      <c r="ET32" s="5"/>
      <c r="EU32" s="5"/>
      <c r="EV32" s="5"/>
      <c r="EW32" s="5"/>
      <c r="EX32" s="5"/>
      <c r="EY32" s="5"/>
      <c r="EZ32" s="5"/>
      <c r="FA32" s="5"/>
      <c r="FB32" s="5"/>
      <c r="FC32" s="5"/>
      <c r="FD32" s="5"/>
      <c r="FE32" s="5"/>
      <c r="FF32" s="5"/>
      <c r="FG32" s="5"/>
      <c r="FH32" s="5"/>
      <c r="FI32" s="5"/>
      <c r="FJ32" s="5"/>
      <c r="FK32" s="5"/>
      <c r="FL32" s="5"/>
      <c r="FM32" s="5"/>
      <c r="FN32" s="5"/>
    </row>
    <row r="33" spans="1:170" s="56" customFormat="1" x14ac:dyDescent="0.3">
      <c r="A33" s="67" t="s">
        <v>60</v>
      </c>
      <c r="B33" s="68" t="s">
        <v>61</v>
      </c>
      <c r="C33" s="45"/>
      <c r="D33" s="45">
        <v>0</v>
      </c>
      <c r="E33" s="45">
        <v>0</v>
      </c>
      <c r="F33" s="45">
        <v>0</v>
      </c>
      <c r="G33" s="45">
        <v>0</v>
      </c>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Q33" s="5"/>
      <c r="ER33" s="5"/>
      <c r="ES33" s="5"/>
      <c r="ET33" s="5"/>
      <c r="EU33" s="5"/>
      <c r="EV33" s="5"/>
      <c r="EW33" s="5"/>
      <c r="EX33" s="5"/>
      <c r="EY33" s="5"/>
      <c r="EZ33" s="5"/>
      <c r="FA33" s="5"/>
      <c r="FB33" s="5"/>
      <c r="FC33" s="5"/>
      <c r="FD33" s="5"/>
      <c r="FE33" s="5"/>
      <c r="FF33" s="5"/>
      <c r="FG33" s="5"/>
      <c r="FH33" s="5"/>
      <c r="FI33" s="5"/>
      <c r="FJ33" s="5"/>
      <c r="FK33" s="5"/>
      <c r="FL33" s="5"/>
      <c r="FM33" s="5"/>
      <c r="FN33" s="5"/>
    </row>
    <row r="34" spans="1:170" s="56" customFormat="1" x14ac:dyDescent="0.3">
      <c r="A34" s="67" t="s">
        <v>62</v>
      </c>
      <c r="B34" s="68" t="s">
        <v>63</v>
      </c>
      <c r="C34" s="45"/>
      <c r="D34" s="45">
        <v>0</v>
      </c>
      <c r="E34" s="45">
        <v>0</v>
      </c>
      <c r="F34" s="45">
        <v>0</v>
      </c>
      <c r="G34" s="45">
        <v>0</v>
      </c>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Q34" s="5"/>
      <c r="ER34" s="5"/>
      <c r="ES34" s="5"/>
      <c r="ET34" s="5"/>
      <c r="EU34" s="5"/>
      <c r="EV34" s="5"/>
      <c r="EW34" s="5"/>
      <c r="EX34" s="5"/>
      <c r="EY34" s="5"/>
      <c r="EZ34" s="5"/>
      <c r="FA34" s="5"/>
      <c r="FB34" s="5"/>
      <c r="FC34" s="5"/>
      <c r="FD34" s="5"/>
      <c r="FE34" s="5"/>
      <c r="FF34" s="5"/>
      <c r="FG34" s="5"/>
      <c r="FH34" s="5"/>
      <c r="FI34" s="5"/>
      <c r="FJ34" s="5"/>
      <c r="FK34" s="5"/>
      <c r="FL34" s="5"/>
      <c r="FM34" s="5"/>
      <c r="FN34" s="5"/>
    </row>
    <row r="35" spans="1:170" s="56" customFormat="1" ht="28.5" x14ac:dyDescent="0.3">
      <c r="A35" s="67" t="s">
        <v>64</v>
      </c>
      <c r="B35" s="71" t="s">
        <v>65</v>
      </c>
      <c r="C35" s="45"/>
      <c r="D35" s="45">
        <v>0</v>
      </c>
      <c r="E35" s="45">
        <v>0</v>
      </c>
      <c r="F35" s="45">
        <v>0</v>
      </c>
      <c r="G35" s="45">
        <v>0</v>
      </c>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Q35" s="5"/>
      <c r="ER35" s="5"/>
      <c r="ES35" s="5"/>
      <c r="ET35" s="5"/>
      <c r="EU35" s="5"/>
      <c r="EV35" s="5"/>
      <c r="EW35" s="5"/>
      <c r="EX35" s="5"/>
      <c r="EY35" s="5"/>
      <c r="EZ35" s="5"/>
      <c r="FA35" s="5"/>
      <c r="FB35" s="5"/>
      <c r="FC35" s="5"/>
      <c r="FD35" s="5"/>
      <c r="FE35" s="5"/>
      <c r="FF35" s="5"/>
      <c r="FG35" s="5"/>
      <c r="FH35" s="5"/>
      <c r="FI35" s="5"/>
      <c r="FJ35" s="5"/>
      <c r="FK35" s="5"/>
      <c r="FL35" s="5"/>
      <c r="FM35" s="5"/>
      <c r="FN35" s="5"/>
    </row>
    <row r="36" spans="1:170" s="56" customFormat="1" ht="45" x14ac:dyDescent="0.3">
      <c r="A36" s="67" t="s">
        <v>66</v>
      </c>
      <c r="B36" s="68" t="s">
        <v>67</v>
      </c>
      <c r="C36" s="45"/>
      <c r="D36" s="45">
        <v>0</v>
      </c>
      <c r="E36" s="45">
        <v>0</v>
      </c>
      <c r="F36" s="45">
        <v>756</v>
      </c>
      <c r="G36" s="45">
        <v>753</v>
      </c>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Q36" s="5"/>
      <c r="ER36" s="5"/>
      <c r="ES36" s="5"/>
      <c r="ET36" s="5"/>
      <c r="EU36" s="5"/>
      <c r="EV36" s="5"/>
      <c r="EW36" s="5"/>
      <c r="EX36" s="5"/>
      <c r="EY36" s="5"/>
      <c r="EZ36" s="5"/>
      <c r="FA36" s="5"/>
      <c r="FB36" s="5"/>
      <c r="FC36" s="5"/>
      <c r="FD36" s="5"/>
      <c r="FE36" s="5"/>
      <c r="FF36" s="5"/>
      <c r="FG36" s="5"/>
      <c r="FH36" s="5"/>
      <c r="FI36" s="5"/>
      <c r="FJ36" s="5"/>
      <c r="FK36" s="5"/>
      <c r="FL36" s="5"/>
      <c r="FM36" s="5"/>
      <c r="FN36" s="5"/>
    </row>
    <row r="37" spans="1:170" s="56" customFormat="1" ht="60" x14ac:dyDescent="0.3">
      <c r="A37" s="67" t="s">
        <v>68</v>
      </c>
      <c r="B37" s="68" t="s">
        <v>69</v>
      </c>
      <c r="C37" s="45"/>
      <c r="D37" s="45">
        <v>0</v>
      </c>
      <c r="E37" s="45">
        <v>0</v>
      </c>
      <c r="F37" s="45">
        <v>24</v>
      </c>
      <c r="G37" s="45">
        <v>0</v>
      </c>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Q37" s="5"/>
      <c r="ER37" s="5"/>
      <c r="ES37" s="5"/>
      <c r="ET37" s="5"/>
      <c r="EU37" s="5"/>
      <c r="EV37" s="5"/>
      <c r="EW37" s="5"/>
      <c r="EX37" s="5"/>
      <c r="EY37" s="5"/>
      <c r="EZ37" s="5"/>
      <c r="FA37" s="5"/>
      <c r="FB37" s="5"/>
      <c r="FC37" s="5"/>
      <c r="FD37" s="5"/>
      <c r="FE37" s="5"/>
      <c r="FF37" s="5"/>
      <c r="FG37" s="5"/>
      <c r="FH37" s="5"/>
      <c r="FI37" s="5"/>
      <c r="FJ37" s="5"/>
      <c r="FK37" s="5"/>
      <c r="FL37" s="5"/>
      <c r="FM37" s="5"/>
      <c r="FN37" s="5"/>
    </row>
    <row r="38" spans="1:170" s="56" customFormat="1" ht="45" x14ac:dyDescent="0.3">
      <c r="A38" s="67" t="s">
        <v>70</v>
      </c>
      <c r="B38" s="68" t="s">
        <v>71</v>
      </c>
      <c r="C38" s="45"/>
      <c r="D38" s="45">
        <v>0</v>
      </c>
      <c r="E38" s="45">
        <v>0</v>
      </c>
      <c r="F38" s="45">
        <v>0</v>
      </c>
      <c r="G38" s="45">
        <v>0</v>
      </c>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Q38" s="5"/>
      <c r="ER38" s="5"/>
      <c r="ES38" s="5"/>
      <c r="ET38" s="5"/>
      <c r="EU38" s="5"/>
      <c r="EV38" s="5"/>
      <c r="EW38" s="5"/>
      <c r="EX38" s="5"/>
      <c r="EY38" s="5"/>
      <c r="EZ38" s="5"/>
      <c r="FA38" s="5"/>
      <c r="FB38" s="5"/>
      <c r="FC38" s="5"/>
      <c r="FD38" s="5"/>
      <c r="FE38" s="5"/>
      <c r="FF38" s="5"/>
      <c r="FG38" s="5"/>
      <c r="FH38" s="5"/>
      <c r="FI38" s="5"/>
      <c r="FJ38" s="5"/>
      <c r="FK38" s="5"/>
      <c r="FL38" s="5"/>
      <c r="FM38" s="5"/>
      <c r="FN38" s="5"/>
    </row>
    <row r="39" spans="1:170" s="56" customFormat="1" ht="60" x14ac:dyDescent="0.3">
      <c r="A39" s="67" t="s">
        <v>72</v>
      </c>
      <c r="B39" s="68" t="s">
        <v>73</v>
      </c>
      <c r="C39" s="45"/>
      <c r="D39" s="45">
        <v>0</v>
      </c>
      <c r="E39" s="45">
        <v>0</v>
      </c>
      <c r="F39" s="45">
        <v>0</v>
      </c>
      <c r="G39" s="45">
        <v>0</v>
      </c>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Q39" s="5"/>
      <c r="ER39" s="5"/>
      <c r="ES39" s="5"/>
      <c r="ET39" s="5"/>
      <c r="EU39" s="5"/>
      <c r="EV39" s="5"/>
      <c r="EW39" s="5"/>
      <c r="EX39" s="5"/>
      <c r="EY39" s="5"/>
      <c r="EZ39" s="5"/>
      <c r="FA39" s="5"/>
      <c r="FB39" s="5"/>
      <c r="FC39" s="5"/>
      <c r="FD39" s="5"/>
      <c r="FE39" s="5"/>
      <c r="FF39" s="5"/>
      <c r="FG39" s="5"/>
      <c r="FH39" s="5"/>
      <c r="FI39" s="5"/>
      <c r="FJ39" s="5"/>
      <c r="FK39" s="5"/>
      <c r="FL39" s="5"/>
      <c r="FM39" s="5"/>
      <c r="FN39" s="5"/>
    </row>
    <row r="40" spans="1:170" s="56" customFormat="1" ht="60" x14ac:dyDescent="0.3">
      <c r="A40" s="67" t="s">
        <v>74</v>
      </c>
      <c r="B40" s="68" t="s">
        <v>75</v>
      </c>
      <c r="C40" s="45"/>
      <c r="D40" s="45">
        <v>0</v>
      </c>
      <c r="E40" s="45">
        <v>0</v>
      </c>
      <c r="F40" s="45">
        <v>0</v>
      </c>
      <c r="G40" s="45">
        <v>0</v>
      </c>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Q40" s="5"/>
      <c r="ER40" s="5"/>
      <c r="ES40" s="5"/>
      <c r="ET40" s="5"/>
      <c r="EU40" s="5"/>
      <c r="EV40" s="5"/>
      <c r="EW40" s="5"/>
      <c r="EX40" s="5"/>
      <c r="EY40" s="5"/>
      <c r="EZ40" s="5"/>
      <c r="FA40" s="5"/>
      <c r="FB40" s="5"/>
      <c r="FC40" s="5"/>
      <c r="FD40" s="5"/>
      <c r="FE40" s="5"/>
      <c r="FF40" s="5"/>
      <c r="FG40" s="5"/>
      <c r="FH40" s="5"/>
      <c r="FI40" s="5"/>
      <c r="FJ40" s="5"/>
      <c r="FK40" s="5"/>
      <c r="FL40" s="5"/>
      <c r="FM40" s="5"/>
      <c r="FN40" s="5"/>
    </row>
    <row r="41" spans="1:170" s="56" customFormat="1" ht="45" x14ac:dyDescent="0.3">
      <c r="A41" s="67" t="s">
        <v>76</v>
      </c>
      <c r="B41" s="68" t="s">
        <v>77</v>
      </c>
      <c r="C41" s="45"/>
      <c r="D41" s="45">
        <v>0</v>
      </c>
      <c r="E41" s="45">
        <v>0</v>
      </c>
      <c r="F41" s="45">
        <v>0</v>
      </c>
      <c r="G41" s="45">
        <v>0</v>
      </c>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Q41" s="5"/>
      <c r="ER41" s="5"/>
      <c r="ES41" s="5"/>
      <c r="ET41" s="5"/>
      <c r="EU41" s="5"/>
      <c r="EV41" s="5"/>
      <c r="EW41" s="5"/>
      <c r="EX41" s="5"/>
      <c r="EY41" s="5"/>
      <c r="EZ41" s="5"/>
      <c r="FA41" s="5"/>
      <c r="FB41" s="5"/>
      <c r="FC41" s="5"/>
      <c r="FD41" s="5"/>
      <c r="FE41" s="5"/>
      <c r="FF41" s="5"/>
      <c r="FG41" s="5"/>
      <c r="FH41" s="5"/>
      <c r="FI41" s="5"/>
      <c r="FJ41" s="5"/>
      <c r="FK41" s="5"/>
      <c r="FL41" s="5"/>
      <c r="FM41" s="5"/>
      <c r="FN41" s="5"/>
    </row>
    <row r="42" spans="1:170" s="56" customFormat="1" ht="45" x14ac:dyDescent="0.3">
      <c r="A42" s="67" t="s">
        <v>78</v>
      </c>
      <c r="B42" s="68" t="s">
        <v>79</v>
      </c>
      <c r="C42" s="45"/>
      <c r="D42" s="45">
        <v>0</v>
      </c>
      <c r="E42" s="45">
        <v>0</v>
      </c>
      <c r="F42" s="45">
        <v>0</v>
      </c>
      <c r="G42" s="45">
        <v>0</v>
      </c>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Q42" s="5"/>
      <c r="ER42" s="5"/>
      <c r="ES42" s="5"/>
      <c r="ET42" s="5"/>
      <c r="EU42" s="5"/>
      <c r="EV42" s="5"/>
      <c r="EW42" s="5"/>
      <c r="EX42" s="5"/>
      <c r="EY42" s="5"/>
      <c r="EZ42" s="5"/>
      <c r="FA42" s="5"/>
      <c r="FB42" s="5"/>
      <c r="FC42" s="5"/>
      <c r="FD42" s="5"/>
      <c r="FE42" s="5"/>
      <c r="FF42" s="5"/>
      <c r="FG42" s="5"/>
      <c r="FH42" s="5"/>
      <c r="FI42" s="5"/>
      <c r="FJ42" s="5"/>
      <c r="FK42" s="5"/>
      <c r="FL42" s="5"/>
      <c r="FM42" s="5"/>
      <c r="FN42" s="5"/>
    </row>
    <row r="43" spans="1:170" s="56" customFormat="1" ht="30" customHeight="1" x14ac:dyDescent="0.3">
      <c r="A43" s="67" t="s">
        <v>80</v>
      </c>
      <c r="B43" s="68" t="s">
        <v>81</v>
      </c>
      <c r="C43" s="45"/>
      <c r="D43" s="45">
        <v>0</v>
      </c>
      <c r="E43" s="45">
        <v>0</v>
      </c>
      <c r="F43" s="45">
        <v>-83</v>
      </c>
      <c r="G43" s="45">
        <v>426</v>
      </c>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Q43" s="5"/>
      <c r="ER43" s="5"/>
      <c r="ES43" s="5"/>
      <c r="ET43" s="5"/>
      <c r="EU43" s="5"/>
      <c r="EV43" s="5"/>
      <c r="EW43" s="5"/>
      <c r="EX43" s="5"/>
      <c r="EY43" s="5"/>
      <c r="EZ43" s="5"/>
      <c r="FA43" s="5"/>
      <c r="FB43" s="5"/>
      <c r="FC43" s="5"/>
      <c r="FD43" s="5"/>
      <c r="FE43" s="5"/>
      <c r="FF43" s="5"/>
      <c r="FG43" s="5"/>
      <c r="FH43" s="5"/>
      <c r="FI43" s="5"/>
      <c r="FJ43" s="5"/>
      <c r="FK43" s="5"/>
      <c r="FL43" s="5"/>
      <c r="FM43" s="5"/>
      <c r="FN43" s="5"/>
    </row>
    <row r="44" spans="1:170" s="56" customFormat="1" x14ac:dyDescent="0.3">
      <c r="A44" s="67" t="s">
        <v>82</v>
      </c>
      <c r="B44" s="68" t="s">
        <v>83</v>
      </c>
      <c r="C44" s="45"/>
      <c r="D44" s="45">
        <v>0</v>
      </c>
      <c r="E44" s="45">
        <v>0</v>
      </c>
      <c r="F44" s="45">
        <v>307065</v>
      </c>
      <c r="G44" s="45">
        <v>59474</v>
      </c>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Q44" s="5"/>
      <c r="ER44" s="5"/>
      <c r="ES44" s="5"/>
      <c r="ET44" s="5"/>
      <c r="EU44" s="5"/>
      <c r="EV44" s="5"/>
      <c r="EW44" s="5"/>
      <c r="EX44" s="5"/>
      <c r="EY44" s="5"/>
      <c r="EZ44" s="5"/>
      <c r="FA44" s="5"/>
      <c r="FB44" s="5"/>
      <c r="FC44" s="5"/>
      <c r="FD44" s="5"/>
      <c r="FE44" s="5"/>
      <c r="FF44" s="5"/>
      <c r="FG44" s="5"/>
      <c r="FH44" s="5"/>
      <c r="FI44" s="5"/>
      <c r="FJ44" s="5"/>
      <c r="FK44" s="5"/>
      <c r="FL44" s="5"/>
      <c r="FM44" s="5"/>
      <c r="FN44" s="5"/>
    </row>
    <row r="45" spans="1:170" s="56" customFormat="1" x14ac:dyDescent="0.3">
      <c r="A45" s="67" t="s">
        <v>84</v>
      </c>
      <c r="B45" s="68" t="s">
        <v>85</v>
      </c>
      <c r="C45" s="45"/>
      <c r="D45" s="45">
        <v>127000</v>
      </c>
      <c r="E45" s="45">
        <v>44000</v>
      </c>
      <c r="F45" s="45">
        <v>32508</v>
      </c>
      <c r="G45" s="45">
        <v>8990</v>
      </c>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Q45" s="5"/>
      <c r="ER45" s="5"/>
      <c r="ES45" s="5"/>
      <c r="ET45" s="5"/>
      <c r="EU45" s="5"/>
      <c r="EV45" s="5"/>
      <c r="EW45" s="5"/>
      <c r="EX45" s="5"/>
      <c r="EY45" s="5"/>
      <c r="EZ45" s="5"/>
      <c r="FA45" s="5"/>
      <c r="FB45" s="5"/>
      <c r="FC45" s="5"/>
      <c r="FD45" s="5"/>
      <c r="FE45" s="5"/>
      <c r="FF45" s="5"/>
      <c r="FG45" s="5"/>
      <c r="FH45" s="5"/>
      <c r="FI45" s="5"/>
      <c r="FJ45" s="5"/>
      <c r="FK45" s="5"/>
      <c r="FL45" s="5"/>
      <c r="FM45" s="5"/>
      <c r="FN45" s="5"/>
    </row>
    <row r="46" spans="1:170" s="56" customFormat="1" ht="45" x14ac:dyDescent="0.3">
      <c r="A46" s="72" t="s">
        <v>86</v>
      </c>
      <c r="B46" s="73" t="s">
        <v>87</v>
      </c>
      <c r="C46" s="45"/>
      <c r="D46" s="45">
        <v>0</v>
      </c>
      <c r="E46" s="45">
        <v>0</v>
      </c>
      <c r="F46" s="45">
        <v>0</v>
      </c>
      <c r="G46" s="45">
        <v>0</v>
      </c>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Q46" s="5"/>
      <c r="ER46" s="5"/>
      <c r="ES46" s="5"/>
      <c r="ET46" s="5"/>
      <c r="EU46" s="5"/>
      <c r="EV46" s="5"/>
      <c r="EW46" s="5"/>
      <c r="EX46" s="5"/>
      <c r="EY46" s="5"/>
      <c r="EZ46" s="5"/>
      <c r="FA46" s="5"/>
      <c r="FB46" s="5"/>
      <c r="FC46" s="5"/>
      <c r="FD46" s="5"/>
      <c r="FE46" s="5"/>
      <c r="FF46" s="5"/>
      <c r="FG46" s="5"/>
      <c r="FH46" s="5"/>
      <c r="FI46" s="5"/>
      <c r="FJ46" s="5"/>
      <c r="FK46" s="5"/>
      <c r="FL46" s="5"/>
      <c r="FM46" s="5"/>
      <c r="FN46" s="5"/>
    </row>
    <row r="47" spans="1:170" s="56" customFormat="1" x14ac:dyDescent="0.3">
      <c r="A47" s="72" t="s">
        <v>88</v>
      </c>
      <c r="B47" s="73" t="s">
        <v>89</v>
      </c>
      <c r="C47" s="45"/>
      <c r="D47" s="45">
        <v>0</v>
      </c>
      <c r="E47" s="45">
        <v>0</v>
      </c>
      <c r="F47" s="45">
        <v>0</v>
      </c>
      <c r="G47" s="45">
        <v>0</v>
      </c>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Q47" s="5"/>
      <c r="ER47" s="5"/>
      <c r="ES47" s="5"/>
      <c r="ET47" s="5"/>
      <c r="EU47" s="5"/>
      <c r="EV47" s="5"/>
      <c r="EW47" s="5"/>
      <c r="EX47" s="5"/>
      <c r="EY47" s="5"/>
      <c r="EZ47" s="5"/>
      <c r="FA47" s="5"/>
      <c r="FB47" s="5"/>
      <c r="FC47" s="5"/>
      <c r="FD47" s="5"/>
      <c r="FE47" s="5"/>
      <c r="FF47" s="5"/>
      <c r="FG47" s="5"/>
      <c r="FH47" s="5"/>
      <c r="FI47" s="5"/>
      <c r="FJ47" s="5"/>
      <c r="FK47" s="5"/>
      <c r="FL47" s="5"/>
      <c r="FM47" s="5"/>
      <c r="FN47" s="5"/>
    </row>
    <row r="48" spans="1:170" s="56" customFormat="1" ht="45" x14ac:dyDescent="0.3">
      <c r="A48" s="72" t="s">
        <v>90</v>
      </c>
      <c r="B48" s="73" t="s">
        <v>91</v>
      </c>
      <c r="C48" s="45"/>
      <c r="D48" s="45">
        <v>255000</v>
      </c>
      <c r="E48" s="45">
        <v>63000</v>
      </c>
      <c r="F48" s="45">
        <v>59611</v>
      </c>
      <c r="G48" s="45">
        <v>33780</v>
      </c>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Q48" s="5"/>
      <c r="ER48" s="5"/>
      <c r="ES48" s="5"/>
      <c r="ET48" s="5"/>
      <c r="EU48" s="5"/>
      <c r="EV48" s="5"/>
      <c r="EW48" s="5"/>
      <c r="EX48" s="5"/>
      <c r="EY48" s="5"/>
      <c r="EZ48" s="5"/>
      <c r="FA48" s="5"/>
      <c r="FB48" s="5"/>
      <c r="FC48" s="5"/>
      <c r="FD48" s="5"/>
      <c r="FE48" s="5"/>
      <c r="FF48" s="5"/>
      <c r="FG48" s="5"/>
      <c r="FH48" s="5"/>
      <c r="FI48" s="5"/>
      <c r="FJ48" s="5"/>
      <c r="FK48" s="5"/>
      <c r="FL48" s="5"/>
      <c r="FM48" s="5"/>
      <c r="FN48" s="5"/>
    </row>
    <row r="49" spans="1:146" ht="30" x14ac:dyDescent="0.3">
      <c r="A49" s="72" t="s">
        <v>92</v>
      </c>
      <c r="B49" s="73" t="s">
        <v>93</v>
      </c>
      <c r="C49" s="45"/>
      <c r="D49" s="45">
        <v>13103000</v>
      </c>
      <c r="E49" s="45">
        <v>2967000</v>
      </c>
      <c r="F49" s="45">
        <v>2987919</v>
      </c>
      <c r="G49" s="45">
        <v>1338757</v>
      </c>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row>
    <row r="50" spans="1:146" x14ac:dyDescent="0.3">
      <c r="A50" s="67" t="s">
        <v>94</v>
      </c>
      <c r="B50" s="68" t="s">
        <v>95</v>
      </c>
      <c r="C50" s="45"/>
      <c r="D50" s="45">
        <v>0</v>
      </c>
      <c r="E50" s="45">
        <v>0</v>
      </c>
      <c r="F50" s="45">
        <v>0</v>
      </c>
      <c r="G50" s="45">
        <v>0</v>
      </c>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row>
    <row r="51" spans="1:146" x14ac:dyDescent="0.3">
      <c r="A51" s="65" t="s">
        <v>96</v>
      </c>
      <c r="B51" s="66" t="s">
        <v>97</v>
      </c>
      <c r="C51" s="86">
        <f>+C52+C57</f>
        <v>0</v>
      </c>
      <c r="D51" s="86">
        <f t="shared" ref="D51:G51" si="8">+D52+D57</f>
        <v>338000</v>
      </c>
      <c r="E51" s="86">
        <f t="shared" si="8"/>
        <v>89000</v>
      </c>
      <c r="F51" s="86">
        <f t="shared" si="8"/>
        <v>48269</v>
      </c>
      <c r="G51" s="86">
        <f t="shared" si="8"/>
        <v>16481</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6"/>
      <c r="EE51" s="6"/>
    </row>
    <row r="52" spans="1:146" x14ac:dyDescent="0.3">
      <c r="A52" s="65" t="s">
        <v>98</v>
      </c>
      <c r="B52" s="66" t="s">
        <v>99</v>
      </c>
      <c r="C52" s="86">
        <f>+C53+C55</f>
        <v>0</v>
      </c>
      <c r="D52" s="86">
        <f t="shared" ref="D52:G52" si="9">+D53+D55</f>
        <v>0</v>
      </c>
      <c r="E52" s="86">
        <f t="shared" si="9"/>
        <v>0</v>
      </c>
      <c r="F52" s="86">
        <f t="shared" si="9"/>
        <v>0</v>
      </c>
      <c r="G52" s="86">
        <f t="shared" si="9"/>
        <v>0</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6"/>
      <c r="EE52" s="6"/>
    </row>
    <row r="53" spans="1:146" x14ac:dyDescent="0.3">
      <c r="A53" s="65" t="s">
        <v>100</v>
      </c>
      <c r="B53" s="66" t="s">
        <v>101</v>
      </c>
      <c r="C53" s="86">
        <f>+C54</f>
        <v>0</v>
      </c>
      <c r="D53" s="86">
        <f t="shared" ref="D53:G53" si="10">+D54</f>
        <v>0</v>
      </c>
      <c r="E53" s="86">
        <f t="shared" si="10"/>
        <v>0</v>
      </c>
      <c r="F53" s="86">
        <f t="shared" si="10"/>
        <v>0</v>
      </c>
      <c r="G53" s="86">
        <f t="shared" si="10"/>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6"/>
      <c r="EE53" s="6"/>
    </row>
    <row r="54" spans="1:146" x14ac:dyDescent="0.3">
      <c r="A54" s="67" t="s">
        <v>102</v>
      </c>
      <c r="B54" s="68" t="s">
        <v>103</v>
      </c>
      <c r="C54" s="45"/>
      <c r="D54" s="86">
        <v>0</v>
      </c>
      <c r="E54" s="86">
        <v>0</v>
      </c>
      <c r="F54" s="45">
        <v>0</v>
      </c>
      <c r="G54" s="45">
        <v>0</v>
      </c>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6"/>
      <c r="EE54" s="6"/>
    </row>
    <row r="55" spans="1:146" x14ac:dyDescent="0.3">
      <c r="A55" s="65" t="s">
        <v>104</v>
      </c>
      <c r="B55" s="66" t="s">
        <v>105</v>
      </c>
      <c r="C55" s="86">
        <f>+C56</f>
        <v>0</v>
      </c>
      <c r="D55" s="86">
        <f t="shared" ref="D55:G55" si="11">+D56</f>
        <v>0</v>
      </c>
      <c r="E55" s="86">
        <f t="shared" si="11"/>
        <v>0</v>
      </c>
      <c r="F55" s="86">
        <f t="shared" si="11"/>
        <v>0</v>
      </c>
      <c r="G55" s="86">
        <f t="shared" si="11"/>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6"/>
      <c r="EE55" s="6"/>
    </row>
    <row r="56" spans="1:146" x14ac:dyDescent="0.3">
      <c r="A56" s="67" t="s">
        <v>106</v>
      </c>
      <c r="B56" s="68" t="s">
        <v>107</v>
      </c>
      <c r="C56" s="45"/>
      <c r="D56" s="86">
        <v>0</v>
      </c>
      <c r="E56" s="86">
        <v>0</v>
      </c>
      <c r="F56" s="45">
        <v>0</v>
      </c>
      <c r="G56" s="45">
        <v>0</v>
      </c>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6"/>
      <c r="EE56" s="6"/>
    </row>
    <row r="57" spans="1:146" s="19" customFormat="1" x14ac:dyDescent="0.3">
      <c r="A57" s="65" t="s">
        <v>108</v>
      </c>
      <c r="B57" s="66" t="s">
        <v>109</v>
      </c>
      <c r="C57" s="86">
        <f>+C58+C62</f>
        <v>0</v>
      </c>
      <c r="D57" s="86">
        <f t="shared" ref="D57:G57" si="12">+D58+D62</f>
        <v>338000</v>
      </c>
      <c r="E57" s="86">
        <f t="shared" si="12"/>
        <v>89000</v>
      </c>
      <c r="F57" s="86">
        <f t="shared" si="12"/>
        <v>48269</v>
      </c>
      <c r="G57" s="86">
        <f t="shared" si="12"/>
        <v>16481</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74"/>
      <c r="EG57" s="74"/>
      <c r="EH57" s="74"/>
      <c r="EI57" s="74"/>
      <c r="EJ57" s="74"/>
      <c r="EK57" s="74"/>
      <c r="EL57" s="74"/>
      <c r="EM57" s="74"/>
      <c r="EN57" s="74"/>
      <c r="EO57" s="74"/>
      <c r="EP57" s="74"/>
    </row>
    <row r="58" spans="1:146" x14ac:dyDescent="0.3">
      <c r="A58" s="65" t="s">
        <v>110</v>
      </c>
      <c r="B58" s="66" t="s">
        <v>111</v>
      </c>
      <c r="C58" s="86">
        <f>C61+C59+C60</f>
        <v>0</v>
      </c>
      <c r="D58" s="86">
        <f t="shared" ref="D58:G58" si="13">D61+D59+D60</f>
        <v>338000</v>
      </c>
      <c r="E58" s="86">
        <f t="shared" si="13"/>
        <v>89000</v>
      </c>
      <c r="F58" s="86">
        <f t="shared" si="13"/>
        <v>48269</v>
      </c>
      <c r="G58" s="86">
        <f t="shared" si="13"/>
        <v>16481</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6"/>
      <c r="EE58" s="6"/>
    </row>
    <row r="59" spans="1:146" x14ac:dyDescent="0.3">
      <c r="A59" s="75" t="s">
        <v>112</v>
      </c>
      <c r="B59" s="66" t="s">
        <v>113</v>
      </c>
      <c r="C59" s="86"/>
      <c r="D59" s="86">
        <v>0</v>
      </c>
      <c r="E59" s="86">
        <v>0</v>
      </c>
      <c r="F59" s="86">
        <v>0</v>
      </c>
      <c r="G59" s="86">
        <v>0</v>
      </c>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6"/>
      <c r="EE59" s="6"/>
    </row>
    <row r="60" spans="1:146" x14ac:dyDescent="0.3">
      <c r="A60" s="75" t="s">
        <v>114</v>
      </c>
      <c r="B60" s="66" t="s">
        <v>115</v>
      </c>
      <c r="C60" s="86"/>
      <c r="D60" s="86">
        <v>0</v>
      </c>
      <c r="E60" s="86">
        <v>0</v>
      </c>
      <c r="F60" s="86">
        <v>0</v>
      </c>
      <c r="G60" s="86">
        <v>0</v>
      </c>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6"/>
      <c r="EE60" s="6"/>
    </row>
    <row r="61" spans="1:146" x14ac:dyDescent="0.3">
      <c r="A61" s="67" t="s">
        <v>116</v>
      </c>
      <c r="B61" s="76" t="s">
        <v>117</v>
      </c>
      <c r="C61" s="45"/>
      <c r="D61" s="45">
        <v>338000</v>
      </c>
      <c r="E61" s="45">
        <v>89000</v>
      </c>
      <c r="F61" s="45">
        <v>48269</v>
      </c>
      <c r="G61" s="45">
        <v>16481</v>
      </c>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row>
    <row r="62" spans="1:146" ht="19.5" customHeight="1" x14ac:dyDescent="0.3">
      <c r="A62" s="65" t="s">
        <v>118</v>
      </c>
      <c r="B62" s="66" t="s">
        <v>119</v>
      </c>
      <c r="C62" s="86">
        <f>C63</f>
        <v>0</v>
      </c>
      <c r="D62" s="86">
        <f t="shared" ref="D62:G62" si="14">D63</f>
        <v>0</v>
      </c>
      <c r="E62" s="86">
        <f t="shared" si="14"/>
        <v>0</v>
      </c>
      <c r="F62" s="86">
        <f t="shared" si="14"/>
        <v>0</v>
      </c>
      <c r="G62" s="86">
        <f t="shared" si="14"/>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6"/>
      <c r="EE62" s="6"/>
    </row>
    <row r="63" spans="1:146" x14ac:dyDescent="0.3">
      <c r="A63" s="67" t="s">
        <v>120</v>
      </c>
      <c r="B63" s="76" t="s">
        <v>121</v>
      </c>
      <c r="C63" s="45"/>
      <c r="D63" s="86">
        <v>0</v>
      </c>
      <c r="E63" s="86">
        <v>0</v>
      </c>
      <c r="F63" s="45">
        <v>0</v>
      </c>
      <c r="G63" s="45">
        <v>0</v>
      </c>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6"/>
      <c r="EE63" s="6"/>
    </row>
    <row r="64" spans="1:146" x14ac:dyDescent="0.3">
      <c r="A64" s="65" t="s">
        <v>122</v>
      </c>
      <c r="B64" s="66" t="s">
        <v>123</v>
      </c>
      <c r="C64" s="86">
        <f>+C65</f>
        <v>0</v>
      </c>
      <c r="D64" s="86">
        <f t="shared" ref="D64:G64" si="15">+D65</f>
        <v>77248560</v>
      </c>
      <c r="E64" s="86">
        <f t="shared" si="15"/>
        <v>70176890</v>
      </c>
      <c r="F64" s="86">
        <f t="shared" si="15"/>
        <v>63853343</v>
      </c>
      <c r="G64" s="86">
        <f t="shared" si="15"/>
        <v>63853343</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6"/>
      <c r="EE64" s="6"/>
    </row>
    <row r="65" spans="1:170" s="56" customFormat="1" ht="30" x14ac:dyDescent="0.3">
      <c r="A65" s="65" t="s">
        <v>124</v>
      </c>
      <c r="B65" s="66" t="s">
        <v>125</v>
      </c>
      <c r="C65" s="86">
        <f>+C66+C79</f>
        <v>0</v>
      </c>
      <c r="D65" s="86">
        <f t="shared" ref="D65:G65" si="16">+D66+D79</f>
        <v>77248560</v>
      </c>
      <c r="E65" s="86">
        <f t="shared" si="16"/>
        <v>70176890</v>
      </c>
      <c r="F65" s="86">
        <f t="shared" si="16"/>
        <v>63853343</v>
      </c>
      <c r="G65" s="86">
        <f t="shared" si="16"/>
        <v>63853343</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6"/>
      <c r="EE65" s="6"/>
      <c r="EQ65" s="5"/>
      <c r="ER65" s="5"/>
      <c r="ES65" s="5"/>
      <c r="ET65" s="5"/>
      <c r="EU65" s="5"/>
      <c r="EV65" s="5"/>
      <c r="EW65" s="5"/>
      <c r="EX65" s="5"/>
      <c r="EY65" s="5"/>
      <c r="EZ65" s="5"/>
      <c r="FA65" s="5"/>
      <c r="FB65" s="5"/>
      <c r="FC65" s="5"/>
      <c r="FD65" s="5"/>
      <c r="FE65" s="5"/>
      <c r="FF65" s="5"/>
      <c r="FG65" s="5"/>
      <c r="FH65" s="5"/>
      <c r="FI65" s="5"/>
      <c r="FJ65" s="5"/>
      <c r="FK65" s="5"/>
      <c r="FL65" s="5"/>
      <c r="FM65" s="5"/>
      <c r="FN65" s="5"/>
    </row>
    <row r="66" spans="1:170" s="56" customFormat="1" x14ac:dyDescent="0.3">
      <c r="A66" s="65" t="s">
        <v>126</v>
      </c>
      <c r="B66" s="66" t="s">
        <v>127</v>
      </c>
      <c r="C66" s="86">
        <f>C67+C68+C69+C70+C72+C73+C74+C75+C71+C76+C77+C78</f>
        <v>0</v>
      </c>
      <c r="D66" s="86">
        <f t="shared" ref="D66:G66" si="17">D67+D68+D69+D70+D72+D73+D74+D75+D71+D76+D77+D78</f>
        <v>77247480</v>
      </c>
      <c r="E66" s="86">
        <f t="shared" si="17"/>
        <v>70176480</v>
      </c>
      <c r="F66" s="86">
        <f t="shared" si="17"/>
        <v>63853343</v>
      </c>
      <c r="G66" s="86">
        <f t="shared" si="17"/>
        <v>63853343</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6"/>
      <c r="EE66" s="6"/>
      <c r="EQ66" s="5"/>
      <c r="ER66" s="5"/>
      <c r="ES66" s="5"/>
      <c r="ET66" s="5"/>
      <c r="EU66" s="5"/>
      <c r="EV66" s="5"/>
      <c r="EW66" s="5"/>
      <c r="EX66" s="5"/>
      <c r="EY66" s="5"/>
      <c r="EZ66" s="5"/>
      <c r="FA66" s="5"/>
      <c r="FB66" s="5"/>
      <c r="FC66" s="5"/>
      <c r="FD66" s="5"/>
      <c r="FE66" s="5"/>
      <c r="FF66" s="5"/>
      <c r="FG66" s="5"/>
      <c r="FH66" s="5"/>
      <c r="FI66" s="5"/>
      <c r="FJ66" s="5"/>
      <c r="FK66" s="5"/>
      <c r="FL66" s="5"/>
      <c r="FM66" s="5"/>
      <c r="FN66" s="5"/>
    </row>
    <row r="67" spans="1:170" s="56" customFormat="1" ht="30" x14ac:dyDescent="0.3">
      <c r="A67" s="67" t="s">
        <v>128</v>
      </c>
      <c r="B67" s="76" t="s">
        <v>129</v>
      </c>
      <c r="C67" s="45"/>
      <c r="D67" s="45">
        <v>0</v>
      </c>
      <c r="E67" s="45">
        <v>0</v>
      </c>
      <c r="F67" s="45">
        <v>0</v>
      </c>
      <c r="G67" s="45">
        <v>0</v>
      </c>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Q67" s="5"/>
      <c r="ER67" s="5"/>
      <c r="ES67" s="5"/>
      <c r="ET67" s="5"/>
      <c r="EU67" s="5"/>
      <c r="EV67" s="5"/>
      <c r="EW67" s="5"/>
      <c r="EX67" s="5"/>
      <c r="EY67" s="5"/>
      <c r="EZ67" s="5"/>
      <c r="FA67" s="5"/>
      <c r="FB67" s="5"/>
      <c r="FC67" s="5"/>
      <c r="FD67" s="5"/>
      <c r="FE67" s="5"/>
      <c r="FF67" s="5"/>
      <c r="FG67" s="5"/>
      <c r="FH67" s="5"/>
      <c r="FI67" s="5"/>
      <c r="FJ67" s="5"/>
      <c r="FK67" s="5"/>
      <c r="FL67" s="5"/>
      <c r="FM67" s="5"/>
      <c r="FN67" s="5"/>
    </row>
    <row r="68" spans="1:170" s="56" customFormat="1" ht="30" x14ac:dyDescent="0.3">
      <c r="A68" s="67" t="s">
        <v>130</v>
      </c>
      <c r="B68" s="76" t="s">
        <v>131</v>
      </c>
      <c r="C68" s="45"/>
      <c r="D68" s="45">
        <v>0</v>
      </c>
      <c r="E68" s="45">
        <v>0</v>
      </c>
      <c r="F68" s="45">
        <v>0</v>
      </c>
      <c r="G68" s="45">
        <v>0</v>
      </c>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Q68" s="5"/>
      <c r="ER68" s="5"/>
      <c r="ES68" s="5"/>
      <c r="ET68" s="5"/>
      <c r="EU68" s="5"/>
      <c r="EV68" s="5"/>
      <c r="EW68" s="5"/>
      <c r="EX68" s="5"/>
      <c r="EY68" s="5"/>
      <c r="EZ68" s="5"/>
      <c r="FA68" s="5"/>
      <c r="FB68" s="5"/>
      <c r="FC68" s="5"/>
      <c r="FD68" s="5"/>
      <c r="FE68" s="5"/>
      <c r="FF68" s="5"/>
      <c r="FG68" s="5"/>
      <c r="FH68" s="5"/>
      <c r="FI68" s="5"/>
      <c r="FJ68" s="5"/>
      <c r="FK68" s="5"/>
      <c r="FL68" s="5"/>
      <c r="FM68" s="5"/>
      <c r="FN68" s="5"/>
    </row>
    <row r="69" spans="1:170" s="56" customFormat="1" ht="30" x14ac:dyDescent="0.3">
      <c r="A69" s="77" t="s">
        <v>132</v>
      </c>
      <c r="B69" s="76" t="s">
        <v>133</v>
      </c>
      <c r="C69" s="45"/>
      <c r="D69" s="45">
        <v>50170170</v>
      </c>
      <c r="E69" s="45">
        <v>50170170</v>
      </c>
      <c r="F69" s="45">
        <v>50170170</v>
      </c>
      <c r="G69" s="45">
        <v>50170170</v>
      </c>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Q69" s="5"/>
      <c r="ER69" s="5"/>
      <c r="ES69" s="5"/>
      <c r="ET69" s="5"/>
      <c r="EU69" s="5"/>
      <c r="EV69" s="5"/>
      <c r="EW69" s="5"/>
      <c r="EX69" s="5"/>
      <c r="EY69" s="5"/>
      <c r="EZ69" s="5"/>
      <c r="FA69" s="5"/>
      <c r="FB69" s="5"/>
      <c r="FC69" s="5"/>
      <c r="FD69" s="5"/>
      <c r="FE69" s="5"/>
      <c r="FF69" s="5"/>
      <c r="FG69" s="5"/>
      <c r="FH69" s="5"/>
      <c r="FI69" s="5"/>
      <c r="FJ69" s="5"/>
      <c r="FK69" s="5"/>
      <c r="FL69" s="5"/>
      <c r="FM69" s="5"/>
      <c r="FN69" s="5"/>
    </row>
    <row r="70" spans="1:170" s="56" customFormat="1" ht="30" x14ac:dyDescent="0.3">
      <c r="A70" s="67" t="s">
        <v>134</v>
      </c>
      <c r="B70" s="78" t="s">
        <v>135</v>
      </c>
      <c r="C70" s="45"/>
      <c r="D70" s="45">
        <v>0</v>
      </c>
      <c r="E70" s="45">
        <v>0</v>
      </c>
      <c r="F70" s="45">
        <v>0</v>
      </c>
      <c r="G70" s="45">
        <v>0</v>
      </c>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Q70" s="5"/>
      <c r="ER70" s="5"/>
      <c r="ES70" s="5"/>
      <c r="ET70" s="5"/>
      <c r="EU70" s="5"/>
      <c r="EV70" s="5"/>
      <c r="EW70" s="5"/>
      <c r="EX70" s="5"/>
      <c r="EY70" s="5"/>
      <c r="EZ70" s="5"/>
      <c r="FA70" s="5"/>
      <c r="FB70" s="5"/>
      <c r="FC70" s="5"/>
      <c r="FD70" s="5"/>
      <c r="FE70" s="5"/>
      <c r="FF70" s="5"/>
      <c r="FG70" s="5"/>
      <c r="FH70" s="5"/>
      <c r="FI70" s="5"/>
      <c r="FJ70" s="5"/>
      <c r="FK70" s="5"/>
      <c r="FL70" s="5"/>
      <c r="FM70" s="5"/>
      <c r="FN70" s="5"/>
    </row>
    <row r="71" spans="1:170" s="56" customFormat="1" x14ac:dyDescent="0.3">
      <c r="A71" s="67" t="s">
        <v>136</v>
      </c>
      <c r="B71" s="78" t="s">
        <v>137</v>
      </c>
      <c r="C71" s="45"/>
      <c r="D71" s="45">
        <v>0</v>
      </c>
      <c r="E71" s="45">
        <v>0</v>
      </c>
      <c r="F71" s="45">
        <v>0</v>
      </c>
      <c r="G71" s="45">
        <v>0</v>
      </c>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Q71" s="5"/>
      <c r="ER71" s="5"/>
      <c r="ES71" s="5"/>
      <c r="ET71" s="5"/>
      <c r="EU71" s="5"/>
      <c r="EV71" s="5"/>
      <c r="EW71" s="5"/>
      <c r="EX71" s="5"/>
      <c r="EY71" s="5"/>
      <c r="EZ71" s="5"/>
      <c r="FA71" s="5"/>
      <c r="FB71" s="5"/>
      <c r="FC71" s="5"/>
      <c r="FD71" s="5"/>
      <c r="FE71" s="5"/>
      <c r="FF71" s="5"/>
      <c r="FG71" s="5"/>
      <c r="FH71" s="5"/>
      <c r="FI71" s="5"/>
      <c r="FJ71" s="5"/>
      <c r="FK71" s="5"/>
      <c r="FL71" s="5"/>
      <c r="FM71" s="5"/>
      <c r="FN71" s="5"/>
    </row>
    <row r="72" spans="1:170" s="56" customFormat="1" ht="30" x14ac:dyDescent="0.3">
      <c r="A72" s="67" t="s">
        <v>138</v>
      </c>
      <c r="B72" s="78" t="s">
        <v>139</v>
      </c>
      <c r="C72" s="45"/>
      <c r="D72" s="45">
        <v>0</v>
      </c>
      <c r="E72" s="45">
        <v>0</v>
      </c>
      <c r="F72" s="45">
        <v>0</v>
      </c>
      <c r="G72" s="45">
        <v>0</v>
      </c>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Q72" s="5"/>
      <c r="ER72" s="5"/>
      <c r="ES72" s="5"/>
      <c r="ET72" s="5"/>
      <c r="EU72" s="5"/>
      <c r="EV72" s="5"/>
      <c r="EW72" s="5"/>
      <c r="EX72" s="5"/>
      <c r="EY72" s="5"/>
      <c r="EZ72" s="5"/>
      <c r="FA72" s="5"/>
      <c r="FB72" s="5"/>
      <c r="FC72" s="5"/>
      <c r="FD72" s="5"/>
      <c r="FE72" s="5"/>
      <c r="FF72" s="5"/>
      <c r="FG72" s="5"/>
      <c r="FH72" s="5"/>
      <c r="FI72" s="5"/>
      <c r="FJ72" s="5"/>
      <c r="FK72" s="5"/>
      <c r="FL72" s="5"/>
      <c r="FM72" s="5"/>
      <c r="FN72" s="5"/>
    </row>
    <row r="73" spans="1:170" s="56" customFormat="1" ht="30" x14ac:dyDescent="0.3">
      <c r="A73" s="67" t="s">
        <v>140</v>
      </c>
      <c r="B73" s="78" t="s">
        <v>141</v>
      </c>
      <c r="C73" s="45"/>
      <c r="D73" s="45">
        <v>0</v>
      </c>
      <c r="E73" s="45">
        <v>0</v>
      </c>
      <c r="F73" s="45">
        <v>0</v>
      </c>
      <c r="G73" s="45">
        <v>0</v>
      </c>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Q73" s="5"/>
      <c r="ER73" s="5"/>
      <c r="ES73" s="5"/>
      <c r="ET73" s="5"/>
      <c r="EU73" s="5"/>
      <c r="EV73" s="5"/>
      <c r="EW73" s="5"/>
      <c r="EX73" s="5"/>
      <c r="EY73" s="5"/>
      <c r="EZ73" s="5"/>
      <c r="FA73" s="5"/>
      <c r="FB73" s="5"/>
      <c r="FC73" s="5"/>
      <c r="FD73" s="5"/>
      <c r="FE73" s="5"/>
      <c r="FF73" s="5"/>
      <c r="FG73" s="5"/>
      <c r="FH73" s="5"/>
      <c r="FI73" s="5"/>
      <c r="FJ73" s="5"/>
      <c r="FK73" s="5"/>
      <c r="FL73" s="5"/>
      <c r="FM73" s="5"/>
      <c r="FN73" s="5"/>
    </row>
    <row r="74" spans="1:170" s="56" customFormat="1" ht="30" x14ac:dyDescent="0.3">
      <c r="A74" s="67" t="s">
        <v>142</v>
      </c>
      <c r="B74" s="78" t="s">
        <v>143</v>
      </c>
      <c r="C74" s="45"/>
      <c r="D74" s="45">
        <v>0</v>
      </c>
      <c r="E74" s="45">
        <v>0</v>
      </c>
      <c r="F74" s="45">
        <v>0</v>
      </c>
      <c r="G74" s="45">
        <v>0</v>
      </c>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Q74" s="5"/>
      <c r="ER74" s="5"/>
      <c r="ES74" s="5"/>
      <c r="ET74" s="5"/>
      <c r="EU74" s="5"/>
      <c r="EV74" s="5"/>
      <c r="EW74" s="5"/>
      <c r="EX74" s="5"/>
      <c r="EY74" s="5"/>
      <c r="EZ74" s="5"/>
      <c r="FA74" s="5"/>
      <c r="FB74" s="5"/>
      <c r="FC74" s="5"/>
      <c r="FD74" s="5"/>
      <c r="FE74" s="5"/>
      <c r="FF74" s="5"/>
      <c r="FG74" s="5"/>
      <c r="FH74" s="5"/>
      <c r="FI74" s="5"/>
      <c r="FJ74" s="5"/>
      <c r="FK74" s="5"/>
      <c r="FL74" s="5"/>
      <c r="FM74" s="5"/>
      <c r="FN74" s="5"/>
    </row>
    <row r="75" spans="1:170" s="56" customFormat="1" ht="66" customHeight="1" x14ac:dyDescent="0.3">
      <c r="A75" s="67" t="s">
        <v>144</v>
      </c>
      <c r="B75" s="78" t="s">
        <v>145</v>
      </c>
      <c r="C75" s="45"/>
      <c r="D75" s="45">
        <v>0</v>
      </c>
      <c r="E75" s="45">
        <v>0</v>
      </c>
      <c r="F75" s="45">
        <v>0</v>
      </c>
      <c r="G75" s="45">
        <v>0</v>
      </c>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Q75" s="5"/>
      <c r="ER75" s="5"/>
      <c r="ES75" s="5"/>
      <c r="ET75" s="5"/>
      <c r="EU75" s="5"/>
      <c r="EV75" s="5"/>
      <c r="EW75" s="5"/>
      <c r="EX75" s="5"/>
      <c r="EY75" s="5"/>
      <c r="EZ75" s="5"/>
      <c r="FA75" s="5"/>
      <c r="FB75" s="5"/>
      <c r="FC75" s="5"/>
      <c r="FD75" s="5"/>
      <c r="FE75" s="5"/>
      <c r="FF75" s="5"/>
      <c r="FG75" s="5"/>
      <c r="FH75" s="5"/>
      <c r="FI75" s="5"/>
      <c r="FJ75" s="5"/>
      <c r="FK75" s="5"/>
      <c r="FL75" s="5"/>
      <c r="FM75" s="5"/>
      <c r="FN75" s="5"/>
    </row>
    <row r="76" spans="1:170" s="56" customFormat="1" ht="30" x14ac:dyDescent="0.3">
      <c r="A76" s="67" t="s">
        <v>146</v>
      </c>
      <c r="B76" s="78" t="s">
        <v>147</v>
      </c>
      <c r="C76" s="45"/>
      <c r="D76" s="45">
        <v>13394140</v>
      </c>
      <c r="E76" s="45">
        <v>6323140</v>
      </c>
      <c r="F76" s="45">
        <v>0</v>
      </c>
      <c r="G76" s="45">
        <v>0</v>
      </c>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Q76" s="5"/>
      <c r="ER76" s="5"/>
      <c r="ES76" s="5"/>
      <c r="ET76" s="5"/>
      <c r="EU76" s="5"/>
      <c r="EV76" s="5"/>
      <c r="EW76" s="5"/>
      <c r="EX76" s="5"/>
      <c r="EY76" s="5"/>
      <c r="EZ76" s="5"/>
      <c r="FA76" s="5"/>
      <c r="FB76" s="5"/>
      <c r="FC76" s="5"/>
      <c r="FD76" s="5"/>
      <c r="FE76" s="5"/>
      <c r="FF76" s="5"/>
      <c r="FG76" s="5"/>
      <c r="FH76" s="5"/>
      <c r="FI76" s="5"/>
      <c r="FJ76" s="5"/>
      <c r="FK76" s="5"/>
      <c r="FL76" s="5"/>
      <c r="FM76" s="5"/>
      <c r="FN76" s="5"/>
    </row>
    <row r="77" spans="1:170" s="56" customFormat="1" ht="30" x14ac:dyDescent="0.3">
      <c r="A77" s="67" t="s">
        <v>148</v>
      </c>
      <c r="B77" s="78" t="s">
        <v>149</v>
      </c>
      <c r="C77" s="45"/>
      <c r="D77" s="45">
        <v>0</v>
      </c>
      <c r="E77" s="45">
        <v>0</v>
      </c>
      <c r="F77" s="45">
        <v>0</v>
      </c>
      <c r="G77" s="45">
        <v>0</v>
      </c>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Q77" s="5"/>
      <c r="ER77" s="5"/>
      <c r="ES77" s="5"/>
      <c r="ET77" s="5"/>
      <c r="EU77" s="5"/>
      <c r="EV77" s="5"/>
      <c r="EW77" s="5"/>
      <c r="EX77" s="5"/>
      <c r="EY77" s="5"/>
      <c r="EZ77" s="5"/>
      <c r="FA77" s="5"/>
      <c r="FB77" s="5"/>
      <c r="FC77" s="5"/>
      <c r="FD77" s="5"/>
      <c r="FE77" s="5"/>
      <c r="FF77" s="5"/>
      <c r="FG77" s="5"/>
      <c r="FH77" s="5"/>
      <c r="FI77" s="5"/>
      <c r="FJ77" s="5"/>
      <c r="FK77" s="5"/>
      <c r="FL77" s="5"/>
      <c r="FM77" s="5"/>
      <c r="FN77" s="5"/>
    </row>
    <row r="78" spans="1:170" s="56" customFormat="1" ht="60" x14ac:dyDescent="0.3">
      <c r="A78" s="67" t="s">
        <v>150</v>
      </c>
      <c r="B78" s="78" t="s">
        <v>151</v>
      </c>
      <c r="C78" s="45"/>
      <c r="D78" s="45">
        <v>13683170</v>
      </c>
      <c r="E78" s="45">
        <v>13683170</v>
      </c>
      <c r="F78" s="45">
        <v>13683173</v>
      </c>
      <c r="G78" s="45">
        <v>13683173</v>
      </c>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Q78" s="5"/>
      <c r="ER78" s="5"/>
      <c r="ES78" s="5"/>
      <c r="ET78" s="5"/>
      <c r="EU78" s="5"/>
      <c r="EV78" s="5"/>
      <c r="EW78" s="5"/>
      <c r="EX78" s="5"/>
      <c r="EY78" s="5"/>
      <c r="EZ78" s="5"/>
      <c r="FA78" s="5"/>
      <c r="FB78" s="5"/>
      <c r="FC78" s="5"/>
      <c r="FD78" s="5"/>
      <c r="FE78" s="5"/>
      <c r="FF78" s="5"/>
      <c r="FG78" s="5"/>
      <c r="FH78" s="5"/>
      <c r="FI78" s="5"/>
      <c r="FJ78" s="5"/>
      <c r="FK78" s="5"/>
      <c r="FL78" s="5"/>
      <c r="FM78" s="5"/>
      <c r="FN78" s="5"/>
    </row>
    <row r="79" spans="1:170" s="56" customFormat="1" x14ac:dyDescent="0.3">
      <c r="A79" s="65" t="s">
        <v>152</v>
      </c>
      <c r="B79" s="66" t="s">
        <v>153</v>
      </c>
      <c r="C79" s="86">
        <f>+C80+C81+C82+C83+C84+C85+C86+C87</f>
        <v>0</v>
      </c>
      <c r="D79" s="86">
        <f t="shared" ref="D79:G79" si="18">+D80+D81+D82+D83+D84+D85+D86+D87</f>
        <v>1080</v>
      </c>
      <c r="E79" s="86">
        <f t="shared" si="18"/>
        <v>410</v>
      </c>
      <c r="F79" s="86">
        <f t="shared" si="18"/>
        <v>0</v>
      </c>
      <c r="G79" s="86">
        <f t="shared" si="18"/>
        <v>0</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6"/>
      <c r="EE79" s="6"/>
      <c r="EQ79" s="5"/>
      <c r="ER79" s="5"/>
      <c r="ES79" s="5"/>
      <c r="ET79" s="5"/>
      <c r="EU79" s="5"/>
      <c r="EV79" s="5"/>
      <c r="EW79" s="5"/>
      <c r="EX79" s="5"/>
      <c r="EY79" s="5"/>
      <c r="EZ79" s="5"/>
      <c r="FA79" s="5"/>
      <c r="FB79" s="5"/>
      <c r="FC79" s="5"/>
      <c r="FD79" s="5"/>
      <c r="FE79" s="5"/>
      <c r="FF79" s="5"/>
      <c r="FG79" s="5"/>
      <c r="FH79" s="5"/>
      <c r="FI79" s="5"/>
      <c r="FJ79" s="5"/>
      <c r="FK79" s="5"/>
      <c r="FL79" s="5"/>
      <c r="FM79" s="5"/>
      <c r="FN79" s="5"/>
    </row>
    <row r="80" spans="1:170" s="56" customFormat="1" ht="30" x14ac:dyDescent="0.3">
      <c r="A80" s="79" t="s">
        <v>154</v>
      </c>
      <c r="B80" s="68" t="s">
        <v>155</v>
      </c>
      <c r="C80" s="45"/>
      <c r="D80" s="45">
        <v>0</v>
      </c>
      <c r="E80" s="45">
        <v>0</v>
      </c>
      <c r="F80" s="45">
        <v>0</v>
      </c>
      <c r="G80" s="45">
        <v>0</v>
      </c>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Q80" s="5"/>
      <c r="ER80" s="5"/>
      <c r="ES80" s="5"/>
      <c r="ET80" s="5"/>
      <c r="EU80" s="5"/>
      <c r="EV80" s="5"/>
      <c r="EW80" s="5"/>
      <c r="EX80" s="5"/>
      <c r="EY80" s="5"/>
      <c r="EZ80" s="5"/>
      <c r="FA80" s="5"/>
      <c r="FB80" s="5"/>
      <c r="FC80" s="5"/>
      <c r="FD80" s="5"/>
      <c r="FE80" s="5"/>
      <c r="FF80" s="5"/>
      <c r="FG80" s="5"/>
      <c r="FH80" s="5"/>
      <c r="FI80" s="5"/>
      <c r="FJ80" s="5"/>
      <c r="FK80" s="5"/>
      <c r="FL80" s="5"/>
      <c r="FM80" s="5"/>
      <c r="FN80" s="5"/>
    </row>
    <row r="81" spans="1:135" ht="30" x14ac:dyDescent="0.3">
      <c r="A81" s="79" t="s">
        <v>156</v>
      </c>
      <c r="B81" s="35" t="s">
        <v>135</v>
      </c>
      <c r="C81" s="45"/>
      <c r="D81" s="45">
        <v>0</v>
      </c>
      <c r="E81" s="45">
        <v>0</v>
      </c>
      <c r="F81" s="45">
        <v>0</v>
      </c>
      <c r="G81" s="45">
        <v>0</v>
      </c>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row>
    <row r="82" spans="1:135" ht="45" x14ac:dyDescent="0.3">
      <c r="A82" s="67" t="s">
        <v>157</v>
      </c>
      <c r="B82" s="68" t="s">
        <v>158</v>
      </c>
      <c r="C82" s="45"/>
      <c r="D82" s="45">
        <v>0</v>
      </c>
      <c r="E82" s="45">
        <v>0</v>
      </c>
      <c r="F82" s="45">
        <v>0</v>
      </c>
      <c r="G82" s="45">
        <v>0</v>
      </c>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row>
    <row r="83" spans="1:135" ht="45" x14ac:dyDescent="0.3">
      <c r="A83" s="67" t="s">
        <v>159</v>
      </c>
      <c r="B83" s="68" t="s">
        <v>160</v>
      </c>
      <c r="C83" s="45"/>
      <c r="D83" s="45">
        <v>1080</v>
      </c>
      <c r="E83" s="45">
        <v>410</v>
      </c>
      <c r="F83" s="45">
        <v>0</v>
      </c>
      <c r="G83" s="45">
        <v>0</v>
      </c>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row>
    <row r="84" spans="1:135" ht="30" x14ac:dyDescent="0.3">
      <c r="A84" s="67" t="s">
        <v>161</v>
      </c>
      <c r="B84" s="68" t="s">
        <v>139</v>
      </c>
      <c r="C84" s="45"/>
      <c r="D84" s="45">
        <v>0</v>
      </c>
      <c r="E84" s="45">
        <v>0</v>
      </c>
      <c r="F84" s="45">
        <v>0</v>
      </c>
      <c r="G84" s="45">
        <v>0</v>
      </c>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row>
    <row r="85" spans="1:135" ht="30" x14ac:dyDescent="0.3">
      <c r="A85" s="71" t="s">
        <v>162</v>
      </c>
      <c r="B85" s="80" t="s">
        <v>163</v>
      </c>
      <c r="C85" s="45"/>
      <c r="D85" s="45">
        <v>0</v>
      </c>
      <c r="E85" s="45">
        <v>0</v>
      </c>
      <c r="F85" s="45">
        <v>0</v>
      </c>
      <c r="G85" s="45">
        <v>0</v>
      </c>
      <c r="P85" s="6"/>
      <c r="AP85" s="6"/>
      <c r="AQ85" s="6"/>
      <c r="AR85" s="6"/>
      <c r="BJ85" s="6"/>
    </row>
    <row r="86" spans="1:135" ht="75" x14ac:dyDescent="0.3">
      <c r="A86" s="81" t="s">
        <v>164</v>
      </c>
      <c r="B86" s="82" t="s">
        <v>165</v>
      </c>
      <c r="C86" s="45"/>
      <c r="D86" s="45">
        <v>0</v>
      </c>
      <c r="E86" s="45">
        <v>0</v>
      </c>
      <c r="F86" s="45">
        <v>0</v>
      </c>
      <c r="G86" s="45">
        <v>0</v>
      </c>
      <c r="AP86" s="6"/>
      <c r="AQ86" s="6"/>
      <c r="AR86" s="6"/>
      <c r="BJ86" s="6"/>
    </row>
    <row r="87" spans="1:135" ht="45" x14ac:dyDescent="0.3">
      <c r="A87" s="81" t="s">
        <v>166</v>
      </c>
      <c r="B87" s="83" t="s">
        <v>167</v>
      </c>
      <c r="C87" s="45"/>
      <c r="D87" s="45">
        <v>0</v>
      </c>
      <c r="E87" s="45">
        <v>0</v>
      </c>
      <c r="F87" s="45">
        <v>0</v>
      </c>
      <c r="G87" s="45">
        <v>0</v>
      </c>
      <c r="AP87" s="6"/>
      <c r="AQ87" s="6"/>
      <c r="AR87" s="6"/>
      <c r="BJ87" s="6"/>
    </row>
    <row r="88" spans="1:135" ht="45" x14ac:dyDescent="0.3">
      <c r="A88" s="81" t="s">
        <v>168</v>
      </c>
      <c r="B88" s="84" t="s">
        <v>169</v>
      </c>
      <c r="C88" s="86">
        <f>C89</f>
        <v>0</v>
      </c>
      <c r="D88" s="86">
        <f t="shared" ref="D88:G89" si="19">D89</f>
        <v>0</v>
      </c>
      <c r="E88" s="86">
        <f t="shared" si="19"/>
        <v>0</v>
      </c>
      <c r="F88" s="86">
        <f t="shared" si="19"/>
        <v>0</v>
      </c>
      <c r="G88" s="86">
        <f t="shared" si="19"/>
        <v>0</v>
      </c>
      <c r="AP88" s="6"/>
      <c r="AQ88" s="6"/>
      <c r="AR88" s="6"/>
      <c r="BJ88" s="6"/>
    </row>
    <row r="89" spans="1:135" x14ac:dyDescent="0.3">
      <c r="A89" s="81" t="s">
        <v>170</v>
      </c>
      <c r="B89" s="83" t="s">
        <v>171</v>
      </c>
      <c r="C89" s="86">
        <f>C90</f>
        <v>0</v>
      </c>
      <c r="D89" s="86">
        <f t="shared" si="19"/>
        <v>0</v>
      </c>
      <c r="E89" s="86">
        <f t="shared" si="19"/>
        <v>0</v>
      </c>
      <c r="F89" s="86">
        <f t="shared" si="19"/>
        <v>0</v>
      </c>
      <c r="G89" s="86">
        <f t="shared" si="19"/>
        <v>0</v>
      </c>
      <c r="AP89" s="6"/>
      <c r="AQ89" s="6"/>
      <c r="AR89" s="6"/>
      <c r="BJ89" s="6"/>
    </row>
    <row r="90" spans="1:135" x14ac:dyDescent="0.3">
      <c r="A90" s="81" t="s">
        <v>172</v>
      </c>
      <c r="B90" s="83" t="s">
        <v>173</v>
      </c>
      <c r="C90" s="86"/>
      <c r="D90" s="86">
        <v>0</v>
      </c>
      <c r="E90" s="86">
        <v>0</v>
      </c>
      <c r="F90" s="45">
        <v>0</v>
      </c>
      <c r="G90" s="45">
        <v>0</v>
      </c>
      <c r="AP90" s="6"/>
      <c r="AQ90" s="6"/>
      <c r="AR90" s="6"/>
      <c r="BJ90" s="6"/>
    </row>
    <row r="91" spans="1:135" ht="45" x14ac:dyDescent="0.3">
      <c r="A91" s="81" t="s">
        <v>472</v>
      </c>
      <c r="B91" s="84" t="s">
        <v>169</v>
      </c>
      <c r="C91" s="86">
        <f>C92+C95</f>
        <v>0</v>
      </c>
      <c r="D91" s="86">
        <f t="shared" ref="D91:G91" si="20">D92+D95</f>
        <v>0</v>
      </c>
      <c r="E91" s="86">
        <f t="shared" si="20"/>
        <v>0</v>
      </c>
      <c r="F91" s="86">
        <f t="shared" si="20"/>
        <v>0</v>
      </c>
      <c r="G91" s="86">
        <f t="shared" si="20"/>
        <v>0</v>
      </c>
      <c r="BJ91" s="6"/>
    </row>
    <row r="92" spans="1:135" x14ac:dyDescent="0.3">
      <c r="A92" s="81" t="s">
        <v>473</v>
      </c>
      <c r="B92" s="83" t="s">
        <v>171</v>
      </c>
      <c r="C92" s="86">
        <f>C93+C94</f>
        <v>0</v>
      </c>
      <c r="D92" s="86">
        <f t="shared" ref="D92:G92" si="21">D93</f>
        <v>0</v>
      </c>
      <c r="E92" s="86">
        <f t="shared" si="21"/>
        <v>0</v>
      </c>
      <c r="F92" s="86">
        <f t="shared" si="21"/>
        <v>0</v>
      </c>
      <c r="G92" s="86">
        <f t="shared" si="21"/>
        <v>0</v>
      </c>
      <c r="BJ92" s="6"/>
    </row>
    <row r="93" spans="1:135" x14ac:dyDescent="0.3">
      <c r="A93" s="81" t="s">
        <v>474</v>
      </c>
      <c r="B93" s="83" t="s">
        <v>467</v>
      </c>
      <c r="C93" s="86"/>
      <c r="D93" s="86">
        <v>0</v>
      </c>
      <c r="E93" s="86">
        <v>0</v>
      </c>
      <c r="F93" s="45">
        <v>0</v>
      </c>
      <c r="G93" s="45">
        <v>0</v>
      </c>
      <c r="BJ93" s="6"/>
    </row>
    <row r="94" spans="1:135" x14ac:dyDescent="0.3">
      <c r="A94" s="81" t="s">
        <v>498</v>
      </c>
      <c r="B94" s="83" t="s">
        <v>497</v>
      </c>
      <c r="C94" s="86"/>
      <c r="D94" s="86">
        <v>0</v>
      </c>
      <c r="E94" s="86">
        <v>0</v>
      </c>
      <c r="F94" s="45">
        <v>0</v>
      </c>
      <c r="G94" s="45">
        <v>0</v>
      </c>
      <c r="BJ94" s="6"/>
    </row>
    <row r="95" spans="1:135" ht="30" x14ac:dyDescent="0.3">
      <c r="A95" s="81" t="s">
        <v>501</v>
      </c>
      <c r="B95" s="84" t="s">
        <v>500</v>
      </c>
      <c r="C95" s="86">
        <f>C96+C97</f>
        <v>0</v>
      </c>
      <c r="D95" s="86">
        <f t="shared" ref="D95:G95" si="22">D96+D97</f>
        <v>0</v>
      </c>
      <c r="E95" s="86">
        <f t="shared" si="22"/>
        <v>0</v>
      </c>
      <c r="F95" s="86">
        <f t="shared" si="22"/>
        <v>0</v>
      </c>
      <c r="G95" s="86">
        <f t="shared" si="22"/>
        <v>0</v>
      </c>
      <c r="BJ95" s="6"/>
    </row>
    <row r="96" spans="1:135" x14ac:dyDescent="0.3">
      <c r="A96" s="81" t="s">
        <v>502</v>
      </c>
      <c r="B96" s="83" t="s">
        <v>467</v>
      </c>
      <c r="C96" s="86"/>
      <c r="D96" s="86">
        <v>0</v>
      </c>
      <c r="E96" s="86">
        <v>0</v>
      </c>
      <c r="F96" s="45">
        <v>0</v>
      </c>
      <c r="G96" s="45">
        <v>0</v>
      </c>
      <c r="BJ96" s="6"/>
    </row>
    <row r="97" spans="1:170" x14ac:dyDescent="0.3">
      <c r="A97" s="81" t="s">
        <v>503</v>
      </c>
      <c r="B97" s="83" t="s">
        <v>497</v>
      </c>
      <c r="C97" s="86"/>
      <c r="D97" s="86">
        <v>0</v>
      </c>
      <c r="E97" s="86">
        <v>0</v>
      </c>
      <c r="F97" s="45">
        <v>0</v>
      </c>
      <c r="G97" s="45">
        <v>0</v>
      </c>
      <c r="BJ97" s="6"/>
    </row>
    <row r="98" spans="1:170" ht="30" x14ac:dyDescent="0.3">
      <c r="A98" s="84" t="s">
        <v>475</v>
      </c>
      <c r="B98" s="84" t="s">
        <v>174</v>
      </c>
      <c r="C98" s="86">
        <f>C99+C101</f>
        <v>0</v>
      </c>
      <c r="D98" s="86">
        <f t="shared" ref="D98:G98" si="23">D99+D101</f>
        <v>0</v>
      </c>
      <c r="E98" s="86">
        <f t="shared" si="23"/>
        <v>0</v>
      </c>
      <c r="F98" s="86">
        <f t="shared" si="23"/>
        <v>0</v>
      </c>
      <c r="G98" s="86">
        <f t="shared" si="23"/>
        <v>0</v>
      </c>
      <c r="BJ98" s="6"/>
    </row>
    <row r="99" spans="1:170" ht="45" x14ac:dyDescent="0.3">
      <c r="A99" s="84" t="s">
        <v>175</v>
      </c>
      <c r="B99" s="84" t="s">
        <v>169</v>
      </c>
      <c r="C99" s="86">
        <f>C100</f>
        <v>0</v>
      </c>
      <c r="D99" s="86">
        <f t="shared" ref="D99:G99" si="24">D100</f>
        <v>0</v>
      </c>
      <c r="E99" s="86">
        <f t="shared" si="24"/>
        <v>0</v>
      </c>
      <c r="F99" s="86">
        <f t="shared" si="24"/>
        <v>0</v>
      </c>
      <c r="G99" s="86">
        <f t="shared" si="24"/>
        <v>0</v>
      </c>
      <c r="BJ99" s="6"/>
    </row>
    <row r="100" spans="1:170" s="56" customFormat="1" ht="30" x14ac:dyDescent="0.3">
      <c r="A100" s="83" t="s">
        <v>176</v>
      </c>
      <c r="B100" s="83" t="s">
        <v>177</v>
      </c>
      <c r="C100" s="86"/>
      <c r="D100" s="86">
        <v>0</v>
      </c>
      <c r="E100" s="86">
        <v>0</v>
      </c>
      <c r="F100" s="86">
        <v>0</v>
      </c>
      <c r="G100" s="86">
        <v>0</v>
      </c>
      <c r="BJ100" s="6"/>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row>
    <row r="101" spans="1:170" s="56" customFormat="1" x14ac:dyDescent="0.3">
      <c r="A101" s="83"/>
      <c r="B101" s="83" t="s">
        <v>468</v>
      </c>
      <c r="C101" s="86">
        <f>C102</f>
        <v>0</v>
      </c>
      <c r="D101" s="86">
        <f t="shared" ref="D101:G103" si="25">D102</f>
        <v>0</v>
      </c>
      <c r="E101" s="86">
        <f t="shared" si="25"/>
        <v>0</v>
      </c>
      <c r="F101" s="86">
        <f t="shared" si="25"/>
        <v>0</v>
      </c>
      <c r="G101" s="86">
        <f t="shared" si="25"/>
        <v>0</v>
      </c>
      <c r="BJ101" s="6"/>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row>
    <row r="102" spans="1:170" s="56" customFormat="1" x14ac:dyDescent="0.3">
      <c r="A102" s="83" t="s">
        <v>476</v>
      </c>
      <c r="B102" s="83" t="s">
        <v>469</v>
      </c>
      <c r="C102" s="86">
        <f>C103</f>
        <v>0</v>
      </c>
      <c r="D102" s="86">
        <f t="shared" si="25"/>
        <v>0</v>
      </c>
      <c r="E102" s="86">
        <f t="shared" si="25"/>
        <v>0</v>
      </c>
      <c r="F102" s="86">
        <f t="shared" si="25"/>
        <v>0</v>
      </c>
      <c r="G102" s="86">
        <f t="shared" si="25"/>
        <v>0</v>
      </c>
      <c r="BJ102" s="6"/>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row>
    <row r="103" spans="1:170" s="56" customFormat="1" ht="30" x14ac:dyDescent="0.3">
      <c r="A103" s="83" t="s">
        <v>477</v>
      </c>
      <c r="B103" s="83" t="s">
        <v>470</v>
      </c>
      <c r="C103" s="86">
        <f>C104</f>
        <v>0</v>
      </c>
      <c r="D103" s="86">
        <f t="shared" si="25"/>
        <v>0</v>
      </c>
      <c r="E103" s="86">
        <f t="shared" si="25"/>
        <v>0</v>
      </c>
      <c r="F103" s="86">
        <f t="shared" si="25"/>
        <v>0</v>
      </c>
      <c r="G103" s="86">
        <f t="shared" si="25"/>
        <v>0</v>
      </c>
      <c r="BJ103" s="6"/>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row>
    <row r="104" spans="1:170" s="56" customFormat="1" x14ac:dyDescent="0.3">
      <c r="A104" s="83" t="s">
        <v>478</v>
      </c>
      <c r="B104" s="83" t="s">
        <v>471</v>
      </c>
      <c r="C104" s="45"/>
      <c r="D104" s="86">
        <v>0</v>
      </c>
      <c r="E104" s="86">
        <v>0</v>
      </c>
      <c r="F104" s="45">
        <v>0</v>
      </c>
      <c r="G104" s="45">
        <v>0</v>
      </c>
      <c r="BJ104" s="6"/>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row>
    <row r="105" spans="1:170" s="56" customFormat="1" x14ac:dyDescent="0.3">
      <c r="A105" s="84" t="s">
        <v>178</v>
      </c>
      <c r="B105" s="84" t="s">
        <v>179</v>
      </c>
      <c r="C105" s="86">
        <f>C106</f>
        <v>0</v>
      </c>
      <c r="D105" s="86">
        <f t="shared" ref="D105:G105" si="26">D106</f>
        <v>0</v>
      </c>
      <c r="E105" s="86">
        <f t="shared" si="26"/>
        <v>0</v>
      </c>
      <c r="F105" s="86">
        <f t="shared" si="26"/>
        <v>-831589</v>
      </c>
      <c r="G105" s="86">
        <f t="shared" si="26"/>
        <v>-478386</v>
      </c>
      <c r="BJ105" s="6"/>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row>
    <row r="106" spans="1:170" s="56" customFormat="1" ht="30" x14ac:dyDescent="0.3">
      <c r="A106" s="83" t="s">
        <v>180</v>
      </c>
      <c r="B106" s="83" t="s">
        <v>181</v>
      </c>
      <c r="C106" s="45"/>
      <c r="D106" s="86">
        <v>0</v>
      </c>
      <c r="E106" s="86">
        <v>0</v>
      </c>
      <c r="F106" s="45">
        <v>-831589</v>
      </c>
      <c r="G106" s="45">
        <v>-478386</v>
      </c>
      <c r="BJ106" s="6"/>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row>
    <row r="107" spans="1:170" s="56" customFormat="1" x14ac:dyDescent="0.3">
      <c r="A107" s="53"/>
      <c r="B107" s="5"/>
      <c r="C107" s="5"/>
      <c r="D107" s="46"/>
      <c r="E107" s="46"/>
      <c r="F107" s="5"/>
      <c r="G107" s="5"/>
      <c r="BJ107" s="6"/>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row>
    <row r="108" spans="1:170" s="56" customFormat="1" x14ac:dyDescent="0.3">
      <c r="A108" s="53"/>
      <c r="B108" s="19" t="s">
        <v>512</v>
      </c>
      <c r="C108" s="5"/>
      <c r="D108" s="46"/>
      <c r="E108" s="104" t="s">
        <v>513</v>
      </c>
      <c r="F108" s="5"/>
      <c r="G108" s="5"/>
      <c r="BJ108" s="6"/>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row>
    <row r="109" spans="1:170" s="56" customFormat="1" x14ac:dyDescent="0.3">
      <c r="A109" s="53"/>
      <c r="B109" s="19"/>
      <c r="C109" s="5"/>
      <c r="D109" s="46"/>
      <c r="E109" s="104"/>
      <c r="F109" s="5"/>
      <c r="G109" s="5"/>
      <c r="BJ109" s="6"/>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row>
  </sheetData>
  <protectedRanges>
    <protectedRange sqref="C85:C86 C69:C81 C61 F85:G87 C29:C50 C54:C55 F69:G78 F80:G81 C17:C26 F61:G61 F29:G50 F17:G22 F24:G26 F54:G54 F90:G90 D23:G23 D55:G55 C57:G57 C64:G65 D79:G79 F93:G94 F96:G97" name="Zonă1" securityDescriptor="O:WDG:WDD:(A;;CC;;;AN)(A;;CC;;;AU)(A;;CC;;;WD)"/>
  </protectedRanges>
  <mergeCells count="25">
    <mergeCell ref="AC4:AG4"/>
    <mergeCell ref="I4:M4"/>
    <mergeCell ref="N4:R4"/>
    <mergeCell ref="S4:W4"/>
    <mergeCell ref="X4:AB4"/>
    <mergeCell ref="CK4:CO4"/>
    <mergeCell ref="AH4:AL4"/>
    <mergeCell ref="AM4:AQ4"/>
    <mergeCell ref="AR4:AV4"/>
    <mergeCell ref="AW4:BA4"/>
    <mergeCell ref="BB4:BF4"/>
    <mergeCell ref="BG4:BK4"/>
    <mergeCell ref="BL4:BP4"/>
    <mergeCell ref="BQ4:BU4"/>
    <mergeCell ref="BV4:BZ4"/>
    <mergeCell ref="CA4:CE4"/>
    <mergeCell ref="CF4:CJ4"/>
    <mergeCell ref="DT4:DX4"/>
    <mergeCell ref="DY4:EC4"/>
    <mergeCell ref="CP4:CT4"/>
    <mergeCell ref="CU4:CY4"/>
    <mergeCell ref="CZ4:DD4"/>
    <mergeCell ref="DE4:DI4"/>
    <mergeCell ref="DJ4:DN4"/>
    <mergeCell ref="DO4:DS4"/>
  </mergeCells>
  <pageMargins left="0.5" right="0" top="0.5" bottom="0.5" header="0.25" footer="0.25"/>
  <pageSetup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H233"/>
  <sheetViews>
    <sheetView zoomScale="90" zoomScaleNormal="90" workbookViewId="0">
      <pane xSplit="3" ySplit="6" topLeftCell="D220" activePane="bottomRight" state="frozen"/>
      <selection activeCell="G7" sqref="G7:H209"/>
      <selection pane="topRight" activeCell="G7" sqref="G7:H209"/>
      <selection pane="bottomLeft" activeCell="G7" sqref="G7:H209"/>
      <selection pane="bottomRight" activeCell="E233" sqref="E233"/>
    </sheetView>
  </sheetViews>
  <sheetFormatPr defaultRowHeight="15" x14ac:dyDescent="0.3"/>
  <cols>
    <col min="1" max="1" width="14.28515625" style="1" customWidth="1"/>
    <col min="2" max="2" width="71.28515625" style="4" customWidth="1"/>
    <col min="3" max="3" width="6.42578125" style="4" customWidth="1"/>
    <col min="4" max="4" width="15" style="4" customWidth="1"/>
    <col min="5" max="5" width="16.42578125" style="4" customWidth="1"/>
    <col min="6" max="7" width="16" style="4" customWidth="1"/>
    <col min="8" max="8" width="14" style="4" customWidth="1"/>
    <col min="9" max="16384" width="9.140625" style="5"/>
  </cols>
  <sheetData>
    <row r="1" spans="1:8" ht="17.25" x14ac:dyDescent="0.3">
      <c r="B1" s="2" t="s">
        <v>507</v>
      </c>
      <c r="C1" s="3"/>
    </row>
    <row r="2" spans="1:8" x14ac:dyDescent="0.3">
      <c r="B2" s="3"/>
      <c r="C2" s="3"/>
    </row>
    <row r="3" spans="1:8" x14ac:dyDescent="0.3">
      <c r="B3" s="3"/>
      <c r="C3" s="3"/>
      <c r="D3" s="6"/>
    </row>
    <row r="4" spans="1:8" x14ac:dyDescent="0.3">
      <c r="D4" s="7"/>
      <c r="E4" s="7"/>
      <c r="F4" s="8"/>
      <c r="G4" s="9"/>
      <c r="H4" s="98" t="s">
        <v>466</v>
      </c>
    </row>
    <row r="5" spans="1:8" s="13" customFormat="1" ht="75" x14ac:dyDescent="0.2">
      <c r="A5" s="10" t="s">
        <v>1</v>
      </c>
      <c r="B5" s="11" t="s">
        <v>2</v>
      </c>
      <c r="C5" s="11" t="s">
        <v>3</v>
      </c>
      <c r="D5" s="11" t="s">
        <v>182</v>
      </c>
      <c r="E5" s="12" t="s">
        <v>183</v>
      </c>
      <c r="F5" s="12" t="s">
        <v>184</v>
      </c>
      <c r="G5" s="11" t="s">
        <v>185</v>
      </c>
      <c r="H5" s="11" t="s">
        <v>186</v>
      </c>
    </row>
    <row r="6" spans="1:8" x14ac:dyDescent="0.3">
      <c r="A6" s="14"/>
      <c r="B6" s="15" t="s">
        <v>187</v>
      </c>
      <c r="C6" s="15"/>
      <c r="D6" s="16"/>
      <c r="E6" s="16"/>
      <c r="F6" s="16"/>
      <c r="G6" s="16"/>
      <c r="H6" s="16"/>
    </row>
    <row r="7" spans="1:8" s="19" customFormat="1" ht="16.5" customHeight="1" x14ac:dyDescent="0.3">
      <c r="A7" s="17" t="s">
        <v>200</v>
      </c>
      <c r="B7" s="18" t="s">
        <v>188</v>
      </c>
      <c r="C7" s="87">
        <f t="shared" ref="C7" si="0">+C8+C16</f>
        <v>0</v>
      </c>
      <c r="D7" s="87">
        <f t="shared" ref="D7:H7" si="1">+D8+D16</f>
        <v>953026760</v>
      </c>
      <c r="E7" s="87">
        <f t="shared" si="1"/>
        <v>937249080</v>
      </c>
      <c r="F7" s="87">
        <f t="shared" si="1"/>
        <v>309322310</v>
      </c>
      <c r="G7" s="87">
        <f t="shared" si="1"/>
        <v>307079152</v>
      </c>
      <c r="H7" s="87">
        <f t="shared" si="1"/>
        <v>100005702</v>
      </c>
    </row>
    <row r="8" spans="1:8" s="19" customFormat="1" x14ac:dyDescent="0.3">
      <c r="A8" s="17" t="s">
        <v>202</v>
      </c>
      <c r="B8" s="20" t="s">
        <v>189</v>
      </c>
      <c r="C8" s="88">
        <f t="shared" ref="C8" si="2">+C9+C10+C13+C11+C12+C15+C187+C14</f>
        <v>0</v>
      </c>
      <c r="D8" s="88">
        <f t="shared" ref="D8:H8" si="3">+D9+D10+D13+D11+D12+D15+D187+D14</f>
        <v>953026760</v>
      </c>
      <c r="E8" s="88">
        <f t="shared" si="3"/>
        <v>937249080</v>
      </c>
      <c r="F8" s="88">
        <f t="shared" si="3"/>
        <v>309322310</v>
      </c>
      <c r="G8" s="88">
        <f t="shared" si="3"/>
        <v>307079152</v>
      </c>
      <c r="H8" s="88">
        <f t="shared" si="3"/>
        <v>100005702</v>
      </c>
    </row>
    <row r="9" spans="1:8" s="19" customFormat="1" x14ac:dyDescent="0.3">
      <c r="A9" s="17" t="s">
        <v>204</v>
      </c>
      <c r="B9" s="20" t="s">
        <v>190</v>
      </c>
      <c r="C9" s="88">
        <f t="shared" ref="C9" si="4">+C23</f>
        <v>0</v>
      </c>
      <c r="D9" s="88">
        <f t="shared" ref="D9:H9" si="5">+D23</f>
        <v>6142000</v>
      </c>
      <c r="E9" s="88">
        <f t="shared" si="5"/>
        <v>6142000</v>
      </c>
      <c r="F9" s="88">
        <f t="shared" si="5"/>
        <v>1585420</v>
      </c>
      <c r="G9" s="88">
        <f t="shared" si="5"/>
        <v>1582350</v>
      </c>
      <c r="H9" s="88">
        <f t="shared" si="5"/>
        <v>533959</v>
      </c>
    </row>
    <row r="10" spans="1:8" s="19" customFormat="1" ht="16.5" customHeight="1" x14ac:dyDescent="0.3">
      <c r="A10" s="17" t="s">
        <v>205</v>
      </c>
      <c r="B10" s="20" t="s">
        <v>191</v>
      </c>
      <c r="C10" s="88">
        <f t="shared" ref="C10" si="6">+C44</f>
        <v>0</v>
      </c>
      <c r="D10" s="88">
        <f t="shared" ref="D10:H10" si="7">+D44</f>
        <v>637686760</v>
      </c>
      <c r="E10" s="88">
        <f t="shared" si="7"/>
        <v>621909080</v>
      </c>
      <c r="F10" s="88">
        <f t="shared" si="7"/>
        <v>204187880</v>
      </c>
      <c r="G10" s="88">
        <f t="shared" si="7"/>
        <v>202395654</v>
      </c>
      <c r="H10" s="88">
        <f t="shared" si="7"/>
        <v>65069117</v>
      </c>
    </row>
    <row r="11" spans="1:8" s="19" customFormat="1" x14ac:dyDescent="0.3">
      <c r="A11" s="17" t="s">
        <v>207</v>
      </c>
      <c r="B11" s="20" t="s">
        <v>192</v>
      </c>
      <c r="C11" s="88">
        <f t="shared" ref="C11" si="8">+C72</f>
        <v>0</v>
      </c>
      <c r="D11" s="88">
        <f t="shared" ref="D11:H11" si="9">+D72</f>
        <v>0</v>
      </c>
      <c r="E11" s="88">
        <f t="shared" si="9"/>
        <v>0</v>
      </c>
      <c r="F11" s="88">
        <f t="shared" si="9"/>
        <v>0</v>
      </c>
      <c r="G11" s="88">
        <f t="shared" si="9"/>
        <v>0</v>
      </c>
      <c r="H11" s="88">
        <f t="shared" si="9"/>
        <v>0</v>
      </c>
    </row>
    <row r="12" spans="1:8" s="19" customFormat="1" ht="30" x14ac:dyDescent="0.3">
      <c r="A12" s="17" t="s">
        <v>208</v>
      </c>
      <c r="B12" s="20" t="s">
        <v>193</v>
      </c>
      <c r="C12" s="88">
        <f t="shared" ref="C12" si="10">C188</f>
        <v>0</v>
      </c>
      <c r="D12" s="88">
        <f t="shared" ref="D12:H12" si="11">D188</f>
        <v>241707000</v>
      </c>
      <c r="E12" s="88">
        <f t="shared" si="11"/>
        <v>241707000</v>
      </c>
      <c r="F12" s="88">
        <f t="shared" si="11"/>
        <v>73426590</v>
      </c>
      <c r="G12" s="88">
        <f t="shared" si="11"/>
        <v>73281099</v>
      </c>
      <c r="H12" s="88">
        <f t="shared" si="11"/>
        <v>24062236</v>
      </c>
    </row>
    <row r="13" spans="1:8" s="19" customFormat="1" ht="16.5" customHeight="1" x14ac:dyDescent="0.3">
      <c r="A13" s="17" t="s">
        <v>209</v>
      </c>
      <c r="B13" s="20" t="s">
        <v>194</v>
      </c>
      <c r="C13" s="88">
        <f t="shared" ref="C13" si="12">C205</f>
        <v>0</v>
      </c>
      <c r="D13" s="88">
        <f t="shared" ref="D13:H13" si="13">D205</f>
        <v>67425000</v>
      </c>
      <c r="E13" s="88">
        <f t="shared" si="13"/>
        <v>67425000</v>
      </c>
      <c r="F13" s="88">
        <f t="shared" si="13"/>
        <v>30103720</v>
      </c>
      <c r="G13" s="88">
        <f t="shared" si="13"/>
        <v>30083443</v>
      </c>
      <c r="H13" s="88">
        <f t="shared" si="13"/>
        <v>10410686</v>
      </c>
    </row>
    <row r="14" spans="1:8" s="19" customFormat="1" ht="30" x14ac:dyDescent="0.3">
      <c r="A14" s="17" t="s">
        <v>211</v>
      </c>
      <c r="B14" s="20" t="s">
        <v>195</v>
      </c>
      <c r="C14" s="88">
        <f t="shared" ref="C14" si="14">C212</f>
        <v>0</v>
      </c>
      <c r="D14" s="88">
        <f t="shared" ref="D14:H14" si="15">D212</f>
        <v>0</v>
      </c>
      <c r="E14" s="88">
        <f t="shared" si="15"/>
        <v>0</v>
      </c>
      <c r="F14" s="88">
        <f t="shared" si="15"/>
        <v>0</v>
      </c>
      <c r="G14" s="88">
        <f t="shared" si="15"/>
        <v>0</v>
      </c>
      <c r="H14" s="88">
        <f t="shared" si="15"/>
        <v>0</v>
      </c>
    </row>
    <row r="15" spans="1:8" s="19" customFormat="1" ht="16.5" customHeight="1" x14ac:dyDescent="0.3">
      <c r="A15" s="17" t="s">
        <v>213</v>
      </c>
      <c r="B15" s="20" t="s">
        <v>197</v>
      </c>
      <c r="C15" s="88">
        <f t="shared" ref="C15" si="16">C75</f>
        <v>0</v>
      </c>
      <c r="D15" s="88">
        <f t="shared" ref="D15:H15" si="17">D75</f>
        <v>66000</v>
      </c>
      <c r="E15" s="88">
        <f t="shared" si="17"/>
        <v>66000</v>
      </c>
      <c r="F15" s="88">
        <f t="shared" si="17"/>
        <v>18700</v>
      </c>
      <c r="G15" s="88">
        <f t="shared" si="17"/>
        <v>16872</v>
      </c>
      <c r="H15" s="88">
        <f t="shared" si="17"/>
        <v>5814</v>
      </c>
    </row>
    <row r="16" spans="1:8" s="19" customFormat="1" ht="16.5" customHeight="1" x14ac:dyDescent="0.3">
      <c r="A16" s="17" t="s">
        <v>215</v>
      </c>
      <c r="B16" s="20" t="s">
        <v>198</v>
      </c>
      <c r="C16" s="88">
        <f t="shared" ref="C16:C17" si="18">C78</f>
        <v>0</v>
      </c>
      <c r="D16" s="88">
        <f t="shared" ref="D16:H16" si="19">D78</f>
        <v>0</v>
      </c>
      <c r="E16" s="88">
        <f t="shared" si="19"/>
        <v>0</v>
      </c>
      <c r="F16" s="88">
        <f t="shared" si="19"/>
        <v>0</v>
      </c>
      <c r="G16" s="88">
        <f t="shared" si="19"/>
        <v>0</v>
      </c>
      <c r="H16" s="88">
        <f t="shared" si="19"/>
        <v>0</v>
      </c>
    </row>
    <row r="17" spans="1:8" s="19" customFormat="1" x14ac:dyDescent="0.3">
      <c r="A17" s="17" t="s">
        <v>217</v>
      </c>
      <c r="B17" s="20" t="s">
        <v>199</v>
      </c>
      <c r="C17" s="88">
        <f t="shared" si="18"/>
        <v>0</v>
      </c>
      <c r="D17" s="88">
        <f t="shared" ref="D17:H17" si="20">D79</f>
        <v>0</v>
      </c>
      <c r="E17" s="88">
        <f t="shared" si="20"/>
        <v>0</v>
      </c>
      <c r="F17" s="88">
        <f t="shared" si="20"/>
        <v>0</v>
      </c>
      <c r="G17" s="88">
        <f t="shared" si="20"/>
        <v>0</v>
      </c>
      <c r="H17" s="88">
        <f t="shared" si="20"/>
        <v>0</v>
      </c>
    </row>
    <row r="18" spans="1:8" s="19" customFormat="1" ht="30" x14ac:dyDescent="0.3">
      <c r="A18" s="17" t="s">
        <v>219</v>
      </c>
      <c r="B18" s="20" t="s">
        <v>201</v>
      </c>
      <c r="C18" s="88">
        <f t="shared" ref="C18" si="21">C187+C211</f>
        <v>0</v>
      </c>
      <c r="D18" s="88">
        <f t="shared" ref="D18:H18" si="22">D187+D211</f>
        <v>0</v>
      </c>
      <c r="E18" s="88">
        <f t="shared" si="22"/>
        <v>0</v>
      </c>
      <c r="F18" s="88">
        <f t="shared" si="22"/>
        <v>0</v>
      </c>
      <c r="G18" s="88">
        <f t="shared" si="22"/>
        <v>-280266</v>
      </c>
      <c r="H18" s="88">
        <f t="shared" si="22"/>
        <v>-76110</v>
      </c>
    </row>
    <row r="19" spans="1:8" s="19" customFormat="1" ht="16.5" customHeight="1" x14ac:dyDescent="0.3">
      <c r="A19" s="17" t="s">
        <v>221</v>
      </c>
      <c r="B19" s="20" t="s">
        <v>203</v>
      </c>
      <c r="C19" s="88">
        <f t="shared" ref="C19" si="23">+C20+C16</f>
        <v>0</v>
      </c>
      <c r="D19" s="88">
        <f t="shared" ref="D19:H19" si="24">+D20+D16</f>
        <v>953026760</v>
      </c>
      <c r="E19" s="88">
        <f t="shared" si="24"/>
        <v>937249080</v>
      </c>
      <c r="F19" s="88">
        <f t="shared" si="24"/>
        <v>309322310</v>
      </c>
      <c r="G19" s="88">
        <f t="shared" si="24"/>
        <v>307079152</v>
      </c>
      <c r="H19" s="88">
        <f t="shared" si="24"/>
        <v>100005702</v>
      </c>
    </row>
    <row r="20" spans="1:8" s="19" customFormat="1" x14ac:dyDescent="0.3">
      <c r="A20" s="17" t="s">
        <v>223</v>
      </c>
      <c r="B20" s="20" t="s">
        <v>189</v>
      </c>
      <c r="C20" s="88">
        <f t="shared" ref="C20" si="25">C9+C10+C11+C12+C13+C15+C187+C14</f>
        <v>0</v>
      </c>
      <c r="D20" s="88">
        <f t="shared" ref="D20:H20" si="26">D9+D10+D11+D12+D13+D15+D187+D14</f>
        <v>953026760</v>
      </c>
      <c r="E20" s="88">
        <f t="shared" si="26"/>
        <v>937249080</v>
      </c>
      <c r="F20" s="88">
        <f t="shared" si="26"/>
        <v>309322310</v>
      </c>
      <c r="G20" s="88">
        <f t="shared" si="26"/>
        <v>307079152</v>
      </c>
      <c r="H20" s="88">
        <f t="shared" si="26"/>
        <v>100005702</v>
      </c>
    </row>
    <row r="21" spans="1:8" s="19" customFormat="1" ht="16.5" customHeight="1" x14ac:dyDescent="0.3">
      <c r="A21" s="21" t="s">
        <v>225</v>
      </c>
      <c r="B21" s="20" t="s">
        <v>206</v>
      </c>
      <c r="C21" s="88">
        <f t="shared" ref="C21" si="27">+C22+C78+C187</f>
        <v>0</v>
      </c>
      <c r="D21" s="88">
        <f t="shared" ref="D21:H21" si="28">+D22+D78+D187</f>
        <v>885601760</v>
      </c>
      <c r="E21" s="88">
        <f t="shared" si="28"/>
        <v>869824080</v>
      </c>
      <c r="F21" s="88">
        <f t="shared" si="28"/>
        <v>279218590</v>
      </c>
      <c r="G21" s="88">
        <f t="shared" si="28"/>
        <v>276995709</v>
      </c>
      <c r="H21" s="88">
        <f t="shared" si="28"/>
        <v>89595016</v>
      </c>
    </row>
    <row r="22" spans="1:8" s="19" customFormat="1" ht="16.5" customHeight="1" x14ac:dyDescent="0.3">
      <c r="A22" s="17" t="s">
        <v>227</v>
      </c>
      <c r="B22" s="20" t="s">
        <v>189</v>
      </c>
      <c r="C22" s="88">
        <f t="shared" ref="C22" si="29">+C23+C44+C72+C188+C75+C212</f>
        <v>0</v>
      </c>
      <c r="D22" s="88">
        <f t="shared" ref="D22:H22" si="30">+D23+D44+D72+D188+D75+D212</f>
        <v>885601760</v>
      </c>
      <c r="E22" s="88">
        <f t="shared" si="30"/>
        <v>869824080</v>
      </c>
      <c r="F22" s="88">
        <f t="shared" si="30"/>
        <v>279218590</v>
      </c>
      <c r="G22" s="88">
        <f t="shared" si="30"/>
        <v>277275975</v>
      </c>
      <c r="H22" s="88">
        <f t="shared" si="30"/>
        <v>89671126</v>
      </c>
    </row>
    <row r="23" spans="1:8" s="19" customFormat="1" x14ac:dyDescent="0.3">
      <c r="A23" s="17" t="s">
        <v>229</v>
      </c>
      <c r="B23" s="20" t="s">
        <v>190</v>
      </c>
      <c r="C23" s="88">
        <f t="shared" ref="C23" si="31">+C24+C36+C34</f>
        <v>0</v>
      </c>
      <c r="D23" s="88">
        <f t="shared" ref="D23:H23" si="32">+D24+D36+D34</f>
        <v>6142000</v>
      </c>
      <c r="E23" s="88">
        <f t="shared" si="32"/>
        <v>6142000</v>
      </c>
      <c r="F23" s="88">
        <f t="shared" si="32"/>
        <v>1585420</v>
      </c>
      <c r="G23" s="88">
        <f t="shared" si="32"/>
        <v>1582350</v>
      </c>
      <c r="H23" s="88">
        <f t="shared" si="32"/>
        <v>533959</v>
      </c>
    </row>
    <row r="24" spans="1:8" s="19" customFormat="1" ht="16.5" customHeight="1" x14ac:dyDescent="0.3">
      <c r="A24" s="17" t="s">
        <v>231</v>
      </c>
      <c r="B24" s="20" t="s">
        <v>210</v>
      </c>
      <c r="C24" s="88">
        <f t="shared" ref="C24" si="33">C25+C28+C29+C30+C32+C26+C27+C31</f>
        <v>0</v>
      </c>
      <c r="D24" s="88">
        <f t="shared" ref="D24:H24" si="34">D25+D28+D29+D30+D32+D26+D27+D31</f>
        <v>5923000</v>
      </c>
      <c r="E24" s="88">
        <f t="shared" si="34"/>
        <v>5923000</v>
      </c>
      <c r="F24" s="88">
        <f t="shared" si="34"/>
        <v>1550920</v>
      </c>
      <c r="G24" s="88">
        <f t="shared" si="34"/>
        <v>1547970</v>
      </c>
      <c r="H24" s="88">
        <f t="shared" si="34"/>
        <v>522468</v>
      </c>
    </row>
    <row r="25" spans="1:8" s="19" customFormat="1" ht="16.5" customHeight="1" x14ac:dyDescent="0.3">
      <c r="A25" s="22" t="s">
        <v>233</v>
      </c>
      <c r="B25" s="23" t="s">
        <v>212</v>
      </c>
      <c r="C25" s="89"/>
      <c r="D25" s="90">
        <v>4981000</v>
      </c>
      <c r="E25" s="90">
        <v>4981000</v>
      </c>
      <c r="F25" s="90">
        <v>1257770</v>
      </c>
      <c r="G25" s="45">
        <v>1257046</v>
      </c>
      <c r="H25" s="45">
        <v>418230</v>
      </c>
    </row>
    <row r="26" spans="1:8" s="19" customFormat="1" x14ac:dyDescent="0.3">
      <c r="A26" s="22" t="s">
        <v>235</v>
      </c>
      <c r="B26" s="23" t="s">
        <v>214</v>
      </c>
      <c r="C26" s="89"/>
      <c r="D26" s="90">
        <v>618000</v>
      </c>
      <c r="E26" s="90">
        <v>618000</v>
      </c>
      <c r="F26" s="90">
        <v>171040</v>
      </c>
      <c r="G26" s="45">
        <v>170334</v>
      </c>
      <c r="H26" s="45">
        <v>57294</v>
      </c>
    </row>
    <row r="27" spans="1:8" s="19" customFormat="1" x14ac:dyDescent="0.3">
      <c r="A27" s="22" t="s">
        <v>237</v>
      </c>
      <c r="B27" s="23" t="s">
        <v>216</v>
      </c>
      <c r="C27" s="89"/>
      <c r="D27" s="90">
        <v>0</v>
      </c>
      <c r="E27" s="90">
        <v>0</v>
      </c>
      <c r="F27" s="90">
        <v>0</v>
      </c>
      <c r="G27" s="45">
        <v>0</v>
      </c>
      <c r="H27" s="45">
        <v>0</v>
      </c>
    </row>
    <row r="28" spans="1:8" s="19" customFormat="1" ht="16.5" customHeight="1" x14ac:dyDescent="0.3">
      <c r="A28" s="22" t="s">
        <v>239</v>
      </c>
      <c r="B28" s="24" t="s">
        <v>218</v>
      </c>
      <c r="C28" s="89"/>
      <c r="D28" s="90">
        <v>15000</v>
      </c>
      <c r="E28" s="90">
        <v>15000</v>
      </c>
      <c r="F28" s="90">
        <v>3740</v>
      </c>
      <c r="G28" s="45">
        <v>3725</v>
      </c>
      <c r="H28" s="45">
        <v>1192</v>
      </c>
    </row>
    <row r="29" spans="1:8" s="19" customFormat="1" ht="16.5" customHeight="1" x14ac:dyDescent="0.3">
      <c r="A29" s="22" t="s">
        <v>241</v>
      </c>
      <c r="B29" s="24" t="s">
        <v>220</v>
      </c>
      <c r="C29" s="89"/>
      <c r="D29" s="90">
        <v>2000</v>
      </c>
      <c r="E29" s="90">
        <v>2000</v>
      </c>
      <c r="F29" s="90">
        <v>540</v>
      </c>
      <c r="G29" s="45">
        <v>290</v>
      </c>
      <c r="H29" s="45">
        <v>0</v>
      </c>
    </row>
    <row r="30" spans="1:8" ht="16.5" customHeight="1" x14ac:dyDescent="0.3">
      <c r="A30" s="22" t="s">
        <v>243</v>
      </c>
      <c r="B30" s="24" t="s">
        <v>222</v>
      </c>
      <c r="C30" s="89"/>
      <c r="D30" s="90">
        <v>0</v>
      </c>
      <c r="E30" s="90">
        <v>0</v>
      </c>
      <c r="F30" s="90">
        <v>0</v>
      </c>
      <c r="G30" s="45">
        <v>0</v>
      </c>
      <c r="H30" s="45">
        <v>0</v>
      </c>
    </row>
    <row r="31" spans="1:8" ht="16.5" customHeight="1" x14ac:dyDescent="0.3">
      <c r="A31" s="22" t="s">
        <v>244</v>
      </c>
      <c r="B31" s="24" t="s">
        <v>224</v>
      </c>
      <c r="C31" s="89"/>
      <c r="D31" s="90">
        <v>199000</v>
      </c>
      <c r="E31" s="90">
        <v>199000</v>
      </c>
      <c r="F31" s="90">
        <v>55260</v>
      </c>
      <c r="G31" s="45">
        <v>54700</v>
      </c>
      <c r="H31" s="45">
        <v>18446</v>
      </c>
    </row>
    <row r="32" spans="1:8" ht="16.5" customHeight="1" x14ac:dyDescent="0.3">
      <c r="A32" s="22" t="s">
        <v>246</v>
      </c>
      <c r="B32" s="24" t="s">
        <v>226</v>
      </c>
      <c r="C32" s="89"/>
      <c r="D32" s="90">
        <v>108000</v>
      </c>
      <c r="E32" s="90">
        <v>108000</v>
      </c>
      <c r="F32" s="90">
        <v>62570</v>
      </c>
      <c r="G32" s="45">
        <v>61875</v>
      </c>
      <c r="H32" s="45">
        <v>27306</v>
      </c>
    </row>
    <row r="33" spans="1:8" ht="16.5" customHeight="1" x14ac:dyDescent="0.3">
      <c r="A33" s="22"/>
      <c r="B33" s="24" t="s">
        <v>228</v>
      </c>
      <c r="C33" s="89"/>
      <c r="D33" s="90">
        <v>0</v>
      </c>
      <c r="E33" s="90">
        <v>0</v>
      </c>
      <c r="F33" s="90">
        <v>0</v>
      </c>
      <c r="G33" s="45">
        <v>0</v>
      </c>
      <c r="H33" s="45">
        <v>0</v>
      </c>
    </row>
    <row r="34" spans="1:8" ht="16.5" customHeight="1" x14ac:dyDescent="0.3">
      <c r="A34" s="22" t="s">
        <v>248</v>
      </c>
      <c r="B34" s="20" t="s">
        <v>230</v>
      </c>
      <c r="C34" s="89">
        <f t="shared" ref="C34:H34" si="35">C35</f>
        <v>0</v>
      </c>
      <c r="D34" s="89">
        <f t="shared" si="35"/>
        <v>86000</v>
      </c>
      <c r="E34" s="89">
        <f t="shared" si="35"/>
        <v>86000</v>
      </c>
      <c r="F34" s="89">
        <f t="shared" si="35"/>
        <v>0</v>
      </c>
      <c r="G34" s="89">
        <f t="shared" si="35"/>
        <v>0</v>
      </c>
      <c r="H34" s="89">
        <f t="shared" si="35"/>
        <v>0</v>
      </c>
    </row>
    <row r="35" spans="1:8" ht="16.5" customHeight="1" x14ac:dyDescent="0.3">
      <c r="A35" s="22" t="s">
        <v>250</v>
      </c>
      <c r="B35" s="24" t="s">
        <v>232</v>
      </c>
      <c r="C35" s="89"/>
      <c r="D35" s="90">
        <v>86000</v>
      </c>
      <c r="E35" s="90">
        <v>86000</v>
      </c>
      <c r="F35" s="90">
        <v>0</v>
      </c>
      <c r="G35" s="45">
        <v>0</v>
      </c>
      <c r="H35" s="45">
        <v>0</v>
      </c>
    </row>
    <row r="36" spans="1:8" ht="16.5" customHeight="1" x14ac:dyDescent="0.3">
      <c r="A36" s="17" t="s">
        <v>252</v>
      </c>
      <c r="B36" s="20" t="s">
        <v>234</v>
      </c>
      <c r="C36" s="88">
        <f t="shared" ref="C36:H36" si="36">+C37+C38+C39+C40+C41+C42+C43</f>
        <v>0</v>
      </c>
      <c r="D36" s="88">
        <f t="shared" si="36"/>
        <v>133000</v>
      </c>
      <c r="E36" s="88">
        <f t="shared" si="36"/>
        <v>133000</v>
      </c>
      <c r="F36" s="88">
        <f t="shared" si="36"/>
        <v>34500</v>
      </c>
      <c r="G36" s="88">
        <f t="shared" si="36"/>
        <v>34380</v>
      </c>
      <c r="H36" s="88">
        <f t="shared" si="36"/>
        <v>11491</v>
      </c>
    </row>
    <row r="37" spans="1:8" ht="16.5" customHeight="1" x14ac:dyDescent="0.3">
      <c r="A37" s="22" t="s">
        <v>254</v>
      </c>
      <c r="B37" s="24" t="s">
        <v>236</v>
      </c>
      <c r="C37" s="89"/>
      <c r="D37" s="90">
        <v>0</v>
      </c>
      <c r="E37" s="90">
        <v>0</v>
      </c>
      <c r="F37" s="90">
        <v>0</v>
      </c>
      <c r="G37" s="45">
        <v>0</v>
      </c>
      <c r="H37" s="45">
        <v>0</v>
      </c>
    </row>
    <row r="38" spans="1:8" ht="16.5" customHeight="1" x14ac:dyDescent="0.3">
      <c r="A38" s="22" t="s">
        <v>256</v>
      </c>
      <c r="B38" s="24" t="s">
        <v>238</v>
      </c>
      <c r="C38" s="89"/>
      <c r="D38" s="90">
        <v>0</v>
      </c>
      <c r="E38" s="90">
        <v>0</v>
      </c>
      <c r="F38" s="90">
        <v>0</v>
      </c>
      <c r="G38" s="45">
        <v>0</v>
      </c>
      <c r="H38" s="45">
        <v>0</v>
      </c>
    </row>
    <row r="39" spans="1:8" s="19" customFormat="1" ht="16.5" customHeight="1" x14ac:dyDescent="0.3">
      <c r="A39" s="22" t="s">
        <v>258</v>
      </c>
      <c r="B39" s="24" t="s">
        <v>240</v>
      </c>
      <c r="C39" s="89"/>
      <c r="D39" s="90">
        <v>0</v>
      </c>
      <c r="E39" s="90">
        <v>0</v>
      </c>
      <c r="F39" s="90">
        <v>0</v>
      </c>
      <c r="G39" s="45">
        <v>0</v>
      </c>
      <c r="H39" s="45">
        <v>0</v>
      </c>
    </row>
    <row r="40" spans="1:8" ht="16.5" customHeight="1" x14ac:dyDescent="0.3">
      <c r="A40" s="22" t="s">
        <v>260</v>
      </c>
      <c r="B40" s="25" t="s">
        <v>242</v>
      </c>
      <c r="C40" s="89"/>
      <c r="D40" s="90">
        <v>0</v>
      </c>
      <c r="E40" s="90">
        <v>0</v>
      </c>
      <c r="F40" s="90">
        <v>0</v>
      </c>
      <c r="G40" s="45">
        <v>0</v>
      </c>
      <c r="H40" s="45">
        <v>0</v>
      </c>
    </row>
    <row r="41" spans="1:8" ht="16.5" customHeight="1" x14ac:dyDescent="0.3">
      <c r="A41" s="22" t="s">
        <v>262</v>
      </c>
      <c r="B41" s="25" t="s">
        <v>41</v>
      </c>
      <c r="C41" s="89"/>
      <c r="D41" s="90">
        <v>0</v>
      </c>
      <c r="E41" s="90">
        <v>0</v>
      </c>
      <c r="F41" s="90">
        <v>0</v>
      </c>
      <c r="G41" s="45">
        <v>0</v>
      </c>
      <c r="H41" s="45">
        <v>0</v>
      </c>
    </row>
    <row r="42" spans="1:8" ht="16.5" customHeight="1" x14ac:dyDescent="0.3">
      <c r="A42" s="22" t="s">
        <v>264</v>
      </c>
      <c r="B42" s="25" t="s">
        <v>245</v>
      </c>
      <c r="C42" s="89"/>
      <c r="D42" s="90">
        <v>133000</v>
      </c>
      <c r="E42" s="90">
        <v>133000</v>
      </c>
      <c r="F42" s="90">
        <v>34500</v>
      </c>
      <c r="G42" s="45">
        <v>34380</v>
      </c>
      <c r="H42" s="45">
        <v>11491</v>
      </c>
    </row>
    <row r="43" spans="1:8" ht="16.5" customHeight="1" x14ac:dyDescent="0.3">
      <c r="A43" s="22" t="s">
        <v>266</v>
      </c>
      <c r="B43" s="25" t="s">
        <v>247</v>
      </c>
      <c r="C43" s="89"/>
      <c r="D43" s="90">
        <v>0</v>
      </c>
      <c r="E43" s="90">
        <v>0</v>
      </c>
      <c r="F43" s="90">
        <v>0</v>
      </c>
      <c r="G43" s="45">
        <v>0</v>
      </c>
      <c r="H43" s="45">
        <v>0</v>
      </c>
    </row>
    <row r="44" spans="1:8" ht="16.5" customHeight="1" x14ac:dyDescent="0.3">
      <c r="A44" s="17" t="s">
        <v>268</v>
      </c>
      <c r="B44" s="20" t="s">
        <v>191</v>
      </c>
      <c r="C44" s="88">
        <f t="shared" ref="C44" si="37">+C45+C59+C58+C61+C64+C66+C67+C69+C65+C68</f>
        <v>0</v>
      </c>
      <c r="D44" s="88">
        <f t="shared" ref="D44:H44" si="38">+D45+D59+D58+D61+D64+D66+D67+D69+D65+D68</f>
        <v>637686760</v>
      </c>
      <c r="E44" s="88">
        <f t="shared" si="38"/>
        <v>621909080</v>
      </c>
      <c r="F44" s="88">
        <f t="shared" si="38"/>
        <v>204187880</v>
      </c>
      <c r="G44" s="88">
        <f t="shared" si="38"/>
        <v>202395654</v>
      </c>
      <c r="H44" s="88">
        <f t="shared" si="38"/>
        <v>65069117</v>
      </c>
    </row>
    <row r="45" spans="1:8" ht="16.5" customHeight="1" x14ac:dyDescent="0.3">
      <c r="A45" s="17" t="s">
        <v>270</v>
      </c>
      <c r="B45" s="20" t="s">
        <v>249</v>
      </c>
      <c r="C45" s="88">
        <f t="shared" ref="C45" si="39">+C46+C47+C48+C49+C50+C51+C52+C53+C55</f>
        <v>0</v>
      </c>
      <c r="D45" s="88">
        <f t="shared" ref="D45:H45" si="40">+D46+D47+D48+D49+D50+D51+D52+D53+D55</f>
        <v>637442140</v>
      </c>
      <c r="E45" s="88">
        <f t="shared" si="40"/>
        <v>621664460</v>
      </c>
      <c r="F45" s="88">
        <f t="shared" si="40"/>
        <v>204166310</v>
      </c>
      <c r="G45" s="88">
        <f t="shared" si="40"/>
        <v>202381946</v>
      </c>
      <c r="H45" s="88">
        <f t="shared" si="40"/>
        <v>65061920</v>
      </c>
    </row>
    <row r="46" spans="1:8" s="19" customFormat="1" ht="16.5" customHeight="1" x14ac:dyDescent="0.3">
      <c r="A46" s="22" t="s">
        <v>272</v>
      </c>
      <c r="B46" s="24" t="s">
        <v>251</v>
      </c>
      <c r="C46" s="89"/>
      <c r="D46" s="90">
        <v>49000</v>
      </c>
      <c r="E46" s="90">
        <v>49000</v>
      </c>
      <c r="F46" s="90">
        <v>12250</v>
      </c>
      <c r="G46" s="45">
        <v>12220</v>
      </c>
      <c r="H46" s="45">
        <v>0</v>
      </c>
    </row>
    <row r="47" spans="1:8" s="19" customFormat="1" ht="16.5" customHeight="1" x14ac:dyDescent="0.3">
      <c r="A47" s="22" t="s">
        <v>274</v>
      </c>
      <c r="B47" s="24" t="s">
        <v>253</v>
      </c>
      <c r="C47" s="89"/>
      <c r="D47" s="90">
        <v>7440</v>
      </c>
      <c r="E47" s="90">
        <v>7440</v>
      </c>
      <c r="F47" s="90">
        <v>1860</v>
      </c>
      <c r="G47" s="45">
        <v>1824</v>
      </c>
      <c r="H47" s="45">
        <v>1</v>
      </c>
    </row>
    <row r="48" spans="1:8" ht="16.5" customHeight="1" x14ac:dyDescent="0.3">
      <c r="A48" s="22" t="s">
        <v>276</v>
      </c>
      <c r="B48" s="24" t="s">
        <v>255</v>
      </c>
      <c r="C48" s="89"/>
      <c r="D48" s="90">
        <v>68000</v>
      </c>
      <c r="E48" s="90">
        <v>68000</v>
      </c>
      <c r="F48" s="90">
        <v>50000</v>
      </c>
      <c r="G48" s="45">
        <v>50000</v>
      </c>
      <c r="H48" s="45">
        <v>12879</v>
      </c>
    </row>
    <row r="49" spans="1:8" ht="16.5" customHeight="1" x14ac:dyDescent="0.3">
      <c r="A49" s="22" t="s">
        <v>278</v>
      </c>
      <c r="B49" s="24" t="s">
        <v>257</v>
      </c>
      <c r="C49" s="89"/>
      <c r="D49" s="90">
        <v>11470</v>
      </c>
      <c r="E49" s="90">
        <v>11470</v>
      </c>
      <c r="F49" s="90">
        <v>4000</v>
      </c>
      <c r="G49" s="45">
        <v>2954</v>
      </c>
      <c r="H49" s="45">
        <v>843</v>
      </c>
    </row>
    <row r="50" spans="1:8" ht="16.5" customHeight="1" x14ac:dyDescent="0.3">
      <c r="A50" s="22" t="s">
        <v>280</v>
      </c>
      <c r="B50" s="24" t="s">
        <v>259</v>
      </c>
      <c r="C50" s="89"/>
      <c r="D50" s="90">
        <v>4310</v>
      </c>
      <c r="E50" s="90">
        <v>4310</v>
      </c>
      <c r="F50" s="90">
        <v>0</v>
      </c>
      <c r="G50" s="45">
        <v>0</v>
      </c>
      <c r="H50" s="45">
        <v>0</v>
      </c>
    </row>
    <row r="51" spans="1:8" ht="16.5" customHeight="1" x14ac:dyDescent="0.3">
      <c r="A51" s="22" t="s">
        <v>282</v>
      </c>
      <c r="B51" s="24" t="s">
        <v>261</v>
      </c>
      <c r="C51" s="89"/>
      <c r="D51" s="90">
        <v>15000</v>
      </c>
      <c r="E51" s="90">
        <v>15000</v>
      </c>
      <c r="F51" s="90">
        <v>4750</v>
      </c>
      <c r="G51" s="45">
        <v>4573</v>
      </c>
      <c r="H51" s="45">
        <v>1774</v>
      </c>
    </row>
    <row r="52" spans="1:8" ht="16.5" customHeight="1" x14ac:dyDescent="0.3">
      <c r="A52" s="22" t="s">
        <v>284</v>
      </c>
      <c r="B52" s="24" t="s">
        <v>263</v>
      </c>
      <c r="C52" s="89"/>
      <c r="D52" s="90">
        <v>50400</v>
      </c>
      <c r="E52" s="90">
        <v>50400</v>
      </c>
      <c r="F52" s="90">
        <v>12500</v>
      </c>
      <c r="G52" s="45">
        <v>12500</v>
      </c>
      <c r="H52" s="45">
        <v>4700</v>
      </c>
    </row>
    <row r="53" spans="1:8" ht="16.5" customHeight="1" x14ac:dyDescent="0.35">
      <c r="A53" s="17" t="s">
        <v>286</v>
      </c>
      <c r="B53" s="20" t="s">
        <v>265</v>
      </c>
      <c r="C53" s="91">
        <f t="shared" ref="C53:H53" si="41">+C54+C89</f>
        <v>0</v>
      </c>
      <c r="D53" s="91">
        <f t="shared" si="41"/>
        <v>636817520</v>
      </c>
      <c r="E53" s="91">
        <f t="shared" si="41"/>
        <v>621039840</v>
      </c>
      <c r="F53" s="91">
        <f t="shared" si="41"/>
        <v>203974250</v>
      </c>
      <c r="G53" s="91">
        <f t="shared" si="41"/>
        <v>202198518</v>
      </c>
      <c r="H53" s="91">
        <f t="shared" si="41"/>
        <v>65008290</v>
      </c>
    </row>
    <row r="54" spans="1:8" ht="16.5" customHeight="1" x14ac:dyDescent="0.3">
      <c r="A54" s="27" t="s">
        <v>288</v>
      </c>
      <c r="B54" s="28" t="s">
        <v>267</v>
      </c>
      <c r="C54" s="92"/>
      <c r="D54" s="90">
        <v>12760</v>
      </c>
      <c r="E54" s="90">
        <v>12760</v>
      </c>
      <c r="F54" s="90">
        <v>4500</v>
      </c>
      <c r="G54" s="45">
        <v>3069</v>
      </c>
      <c r="H54" s="45">
        <v>0</v>
      </c>
    </row>
    <row r="55" spans="1:8" s="19" customFormat="1" ht="16.5" customHeight="1" x14ac:dyDescent="0.3">
      <c r="A55" s="22" t="s">
        <v>290</v>
      </c>
      <c r="B55" s="24" t="s">
        <v>269</v>
      </c>
      <c r="C55" s="89"/>
      <c r="D55" s="90">
        <v>419000</v>
      </c>
      <c r="E55" s="90">
        <v>419000</v>
      </c>
      <c r="F55" s="90">
        <v>106700</v>
      </c>
      <c r="G55" s="45">
        <v>99357</v>
      </c>
      <c r="H55" s="45">
        <v>33433</v>
      </c>
    </row>
    <row r="56" spans="1:8" s="26" customFormat="1" ht="16.5" customHeight="1" x14ac:dyDescent="0.3">
      <c r="A56" s="22"/>
      <c r="B56" s="24" t="s">
        <v>271</v>
      </c>
      <c r="C56" s="89"/>
      <c r="D56" s="90">
        <v>0</v>
      </c>
      <c r="E56" s="90">
        <v>0</v>
      </c>
      <c r="F56" s="90">
        <v>0</v>
      </c>
      <c r="G56" s="45">
        <v>0</v>
      </c>
      <c r="H56" s="45">
        <v>0</v>
      </c>
    </row>
    <row r="57" spans="1:8" ht="16.5" customHeight="1" x14ac:dyDescent="0.3">
      <c r="A57" s="22"/>
      <c r="B57" s="24" t="s">
        <v>273</v>
      </c>
      <c r="C57" s="89"/>
      <c r="D57" s="90">
        <v>67000</v>
      </c>
      <c r="E57" s="90">
        <v>67000</v>
      </c>
      <c r="F57" s="90">
        <v>16700</v>
      </c>
      <c r="G57" s="45">
        <v>16661</v>
      </c>
      <c r="H57" s="45">
        <v>5554</v>
      </c>
    </row>
    <row r="58" spans="1:8" s="19" customFormat="1" ht="16.5" customHeight="1" x14ac:dyDescent="0.3">
      <c r="A58" s="17" t="s">
        <v>294</v>
      </c>
      <c r="B58" s="24" t="s">
        <v>275</v>
      </c>
      <c r="C58" s="89"/>
      <c r="D58" s="90">
        <v>150000</v>
      </c>
      <c r="E58" s="90">
        <v>150000</v>
      </c>
      <c r="F58" s="90">
        <v>0</v>
      </c>
      <c r="G58" s="45">
        <v>0</v>
      </c>
      <c r="H58" s="45">
        <v>0</v>
      </c>
    </row>
    <row r="59" spans="1:8" s="19" customFormat="1" ht="16.5" customHeight="1" x14ac:dyDescent="0.3">
      <c r="A59" s="17" t="s">
        <v>296</v>
      </c>
      <c r="B59" s="20" t="s">
        <v>277</v>
      </c>
      <c r="C59" s="93">
        <f t="shared" ref="C59:H59" si="42">+C60</f>
        <v>0</v>
      </c>
      <c r="D59" s="93">
        <f t="shared" si="42"/>
        <v>50000</v>
      </c>
      <c r="E59" s="93">
        <f t="shared" si="42"/>
        <v>50000</v>
      </c>
      <c r="F59" s="93">
        <f t="shared" si="42"/>
        <v>10000</v>
      </c>
      <c r="G59" s="93">
        <f t="shared" si="42"/>
        <v>2610</v>
      </c>
      <c r="H59" s="93">
        <f t="shared" si="42"/>
        <v>2610</v>
      </c>
    </row>
    <row r="60" spans="1:8" s="19" customFormat="1" ht="16.5" customHeight="1" x14ac:dyDescent="0.3">
      <c r="A60" s="22" t="s">
        <v>298</v>
      </c>
      <c r="B60" s="24" t="s">
        <v>279</v>
      </c>
      <c r="C60" s="89"/>
      <c r="D60" s="90">
        <v>50000</v>
      </c>
      <c r="E60" s="90">
        <v>50000</v>
      </c>
      <c r="F60" s="90">
        <v>10000</v>
      </c>
      <c r="G60" s="45">
        <v>2610</v>
      </c>
      <c r="H60" s="45">
        <v>2610</v>
      </c>
    </row>
    <row r="61" spans="1:8" s="19" customFormat="1" ht="16.5" customHeight="1" x14ac:dyDescent="0.3">
      <c r="A61" s="17" t="s">
        <v>300</v>
      </c>
      <c r="B61" s="20" t="s">
        <v>281</v>
      </c>
      <c r="C61" s="88">
        <f t="shared" ref="C61:H61" si="43">+C62+C63</f>
        <v>0</v>
      </c>
      <c r="D61" s="88">
        <f t="shared" si="43"/>
        <v>1000</v>
      </c>
      <c r="E61" s="88">
        <f t="shared" si="43"/>
        <v>1000</v>
      </c>
      <c r="F61" s="88">
        <f t="shared" si="43"/>
        <v>500</v>
      </c>
      <c r="G61" s="88">
        <f t="shared" si="43"/>
        <v>500</v>
      </c>
      <c r="H61" s="88">
        <f t="shared" si="43"/>
        <v>215</v>
      </c>
    </row>
    <row r="62" spans="1:8" ht="16.5" customHeight="1" x14ac:dyDescent="0.3">
      <c r="A62" s="17" t="s">
        <v>301</v>
      </c>
      <c r="B62" s="24" t="s">
        <v>283</v>
      </c>
      <c r="C62" s="89"/>
      <c r="D62" s="90">
        <v>1000</v>
      </c>
      <c r="E62" s="90">
        <v>1000</v>
      </c>
      <c r="F62" s="90">
        <v>500</v>
      </c>
      <c r="G62" s="45">
        <v>500</v>
      </c>
      <c r="H62" s="45">
        <v>215</v>
      </c>
    </row>
    <row r="63" spans="1:8" s="19" customFormat="1" ht="16.5" customHeight="1" x14ac:dyDescent="0.3">
      <c r="A63" s="17" t="s">
        <v>303</v>
      </c>
      <c r="B63" s="24" t="s">
        <v>285</v>
      </c>
      <c r="C63" s="89"/>
      <c r="D63" s="90">
        <v>0</v>
      </c>
      <c r="E63" s="90">
        <v>0</v>
      </c>
      <c r="F63" s="90">
        <v>0</v>
      </c>
      <c r="G63" s="45">
        <v>0</v>
      </c>
      <c r="H63" s="45">
        <v>0</v>
      </c>
    </row>
    <row r="64" spans="1:8" ht="16.5" customHeight="1" x14ac:dyDescent="0.3">
      <c r="A64" s="22" t="s">
        <v>305</v>
      </c>
      <c r="B64" s="24" t="s">
        <v>287</v>
      </c>
      <c r="C64" s="89"/>
      <c r="D64" s="90">
        <v>2700</v>
      </c>
      <c r="E64" s="90">
        <v>2700</v>
      </c>
      <c r="F64" s="90">
        <v>0</v>
      </c>
      <c r="G64" s="45">
        <v>0</v>
      </c>
      <c r="H64" s="45">
        <v>0</v>
      </c>
    </row>
    <row r="65" spans="1:8" ht="16.5" customHeight="1" x14ac:dyDescent="0.3">
      <c r="A65" s="22" t="s">
        <v>306</v>
      </c>
      <c r="B65" s="23" t="s">
        <v>289</v>
      </c>
      <c r="C65" s="89"/>
      <c r="D65" s="90">
        <v>0</v>
      </c>
      <c r="E65" s="90">
        <v>0</v>
      </c>
      <c r="F65" s="90">
        <v>0</v>
      </c>
      <c r="G65" s="45">
        <v>0</v>
      </c>
      <c r="H65" s="45">
        <v>0</v>
      </c>
    </row>
    <row r="66" spans="1:8" ht="16.5" customHeight="1" x14ac:dyDescent="0.3">
      <c r="A66" s="22" t="s">
        <v>308</v>
      </c>
      <c r="B66" s="24" t="s">
        <v>291</v>
      </c>
      <c r="C66" s="89"/>
      <c r="D66" s="90">
        <v>0</v>
      </c>
      <c r="E66" s="90">
        <v>0</v>
      </c>
      <c r="F66" s="90">
        <v>0</v>
      </c>
      <c r="G66" s="45">
        <v>0</v>
      </c>
      <c r="H66" s="45">
        <v>0</v>
      </c>
    </row>
    <row r="67" spans="1:8" ht="16.5" customHeight="1" x14ac:dyDescent="0.3">
      <c r="A67" s="22" t="s">
        <v>310</v>
      </c>
      <c r="B67" s="24" t="s">
        <v>292</v>
      </c>
      <c r="C67" s="89"/>
      <c r="D67" s="90">
        <v>3600</v>
      </c>
      <c r="E67" s="90">
        <v>3600</v>
      </c>
      <c r="F67" s="90">
        <v>1500</v>
      </c>
      <c r="G67" s="45">
        <v>1308</v>
      </c>
      <c r="H67" s="45">
        <v>1308</v>
      </c>
    </row>
    <row r="68" spans="1:8" ht="30" x14ac:dyDescent="0.3">
      <c r="A68" s="22" t="s">
        <v>311</v>
      </c>
      <c r="B68" s="24" t="s">
        <v>293</v>
      </c>
      <c r="C68" s="89"/>
      <c r="D68" s="90">
        <v>0</v>
      </c>
      <c r="E68" s="90">
        <v>0</v>
      </c>
      <c r="F68" s="90">
        <v>0</v>
      </c>
      <c r="G68" s="45">
        <v>0</v>
      </c>
      <c r="H68" s="45">
        <v>0</v>
      </c>
    </row>
    <row r="69" spans="1:8" ht="16.5" customHeight="1" x14ac:dyDescent="0.3">
      <c r="A69" s="17" t="s">
        <v>312</v>
      </c>
      <c r="B69" s="20" t="s">
        <v>295</v>
      </c>
      <c r="C69" s="93">
        <f t="shared" ref="C69:H69" si="44">+C70+C71</f>
        <v>0</v>
      </c>
      <c r="D69" s="93">
        <f t="shared" si="44"/>
        <v>37320</v>
      </c>
      <c r="E69" s="93">
        <f t="shared" si="44"/>
        <v>37320</v>
      </c>
      <c r="F69" s="93">
        <f t="shared" si="44"/>
        <v>9570</v>
      </c>
      <c r="G69" s="93">
        <f t="shared" si="44"/>
        <v>9290</v>
      </c>
      <c r="H69" s="93">
        <f t="shared" si="44"/>
        <v>3064</v>
      </c>
    </row>
    <row r="70" spans="1:8" ht="16.5" customHeight="1" x14ac:dyDescent="0.3">
      <c r="A70" s="22" t="s">
        <v>314</v>
      </c>
      <c r="B70" s="24" t="s">
        <v>297</v>
      </c>
      <c r="C70" s="89"/>
      <c r="D70" s="90">
        <v>37000</v>
      </c>
      <c r="E70" s="90">
        <v>37000</v>
      </c>
      <c r="F70" s="90">
        <v>9250</v>
      </c>
      <c r="G70" s="45">
        <v>9024</v>
      </c>
      <c r="H70" s="45">
        <v>3003</v>
      </c>
    </row>
    <row r="71" spans="1:8" s="19" customFormat="1" ht="16.5" customHeight="1" x14ac:dyDescent="0.3">
      <c r="A71" s="22" t="s">
        <v>316</v>
      </c>
      <c r="B71" s="24" t="s">
        <v>299</v>
      </c>
      <c r="C71" s="89"/>
      <c r="D71" s="90">
        <v>320</v>
      </c>
      <c r="E71" s="90">
        <v>320</v>
      </c>
      <c r="F71" s="90">
        <v>320</v>
      </c>
      <c r="G71" s="94">
        <v>266</v>
      </c>
      <c r="H71" s="94">
        <v>61</v>
      </c>
    </row>
    <row r="72" spans="1:8" ht="16.5" customHeight="1" x14ac:dyDescent="0.3">
      <c r="A72" s="17" t="s">
        <v>318</v>
      </c>
      <c r="B72" s="20" t="s">
        <v>192</v>
      </c>
      <c r="C72" s="87">
        <f>+C73</f>
        <v>0</v>
      </c>
      <c r="D72" s="87">
        <f t="shared" ref="D72:H73" si="45">+D73</f>
        <v>0</v>
      </c>
      <c r="E72" s="87">
        <f t="shared" si="45"/>
        <v>0</v>
      </c>
      <c r="F72" s="87">
        <f t="shared" si="45"/>
        <v>0</v>
      </c>
      <c r="G72" s="87">
        <f t="shared" si="45"/>
        <v>0</v>
      </c>
      <c r="H72" s="87">
        <f t="shared" si="45"/>
        <v>0</v>
      </c>
    </row>
    <row r="73" spans="1:8" ht="16.5" customHeight="1" x14ac:dyDescent="0.3">
      <c r="A73" s="29" t="s">
        <v>320</v>
      </c>
      <c r="B73" s="20" t="s">
        <v>302</v>
      </c>
      <c r="C73" s="87">
        <f>+C74</f>
        <v>0</v>
      </c>
      <c r="D73" s="87">
        <f t="shared" si="45"/>
        <v>0</v>
      </c>
      <c r="E73" s="87">
        <f t="shared" si="45"/>
        <v>0</v>
      </c>
      <c r="F73" s="87">
        <f t="shared" si="45"/>
        <v>0</v>
      </c>
      <c r="G73" s="87">
        <f t="shared" si="45"/>
        <v>0</v>
      </c>
      <c r="H73" s="87">
        <f t="shared" si="45"/>
        <v>0</v>
      </c>
    </row>
    <row r="74" spans="1:8" s="19" customFormat="1" ht="16.5" customHeight="1" x14ac:dyDescent="0.3">
      <c r="A74" s="29" t="s">
        <v>322</v>
      </c>
      <c r="B74" s="24" t="s">
        <v>304</v>
      </c>
      <c r="C74" s="89"/>
      <c r="D74" s="90">
        <v>0</v>
      </c>
      <c r="E74" s="90">
        <v>0</v>
      </c>
      <c r="F74" s="90">
        <v>0</v>
      </c>
      <c r="G74" s="45">
        <v>0</v>
      </c>
      <c r="H74" s="45">
        <v>0</v>
      </c>
    </row>
    <row r="75" spans="1:8" s="19" customFormat="1" ht="16.5" customHeight="1" x14ac:dyDescent="0.3">
      <c r="A75" s="29" t="s">
        <v>196</v>
      </c>
      <c r="B75" s="30" t="s">
        <v>197</v>
      </c>
      <c r="C75" s="89">
        <f t="shared" ref="C75:H75" si="46">C76+C77</f>
        <v>0</v>
      </c>
      <c r="D75" s="89">
        <f t="shared" si="46"/>
        <v>66000</v>
      </c>
      <c r="E75" s="89">
        <f t="shared" si="46"/>
        <v>66000</v>
      </c>
      <c r="F75" s="89">
        <f t="shared" si="46"/>
        <v>18700</v>
      </c>
      <c r="G75" s="89">
        <f t="shared" si="46"/>
        <v>16872</v>
      </c>
      <c r="H75" s="89">
        <f t="shared" si="46"/>
        <v>5814</v>
      </c>
    </row>
    <row r="76" spans="1:8" s="19" customFormat="1" ht="16.5" customHeight="1" x14ac:dyDescent="0.3">
      <c r="A76" s="29" t="s">
        <v>325</v>
      </c>
      <c r="B76" s="31" t="s">
        <v>307</v>
      </c>
      <c r="C76" s="89"/>
      <c r="D76" s="90">
        <v>0</v>
      </c>
      <c r="E76" s="90">
        <v>0</v>
      </c>
      <c r="F76" s="90">
        <v>0</v>
      </c>
      <c r="G76" s="45">
        <v>0</v>
      </c>
      <c r="H76" s="45">
        <v>0</v>
      </c>
    </row>
    <row r="77" spans="1:8" ht="16.5" customHeight="1" x14ac:dyDescent="0.3">
      <c r="A77" s="29" t="s">
        <v>327</v>
      </c>
      <c r="B77" s="31" t="s">
        <v>309</v>
      </c>
      <c r="C77" s="89"/>
      <c r="D77" s="90">
        <v>66000</v>
      </c>
      <c r="E77" s="90">
        <v>66000</v>
      </c>
      <c r="F77" s="90">
        <v>18700</v>
      </c>
      <c r="G77" s="45">
        <v>16872</v>
      </c>
      <c r="H77" s="45">
        <v>5814</v>
      </c>
    </row>
    <row r="78" spans="1:8" s="19" customFormat="1" ht="16.5" customHeight="1" x14ac:dyDescent="0.3">
      <c r="A78" s="17" t="s">
        <v>329</v>
      </c>
      <c r="B78" s="20" t="s">
        <v>198</v>
      </c>
      <c r="C78" s="88">
        <f t="shared" ref="C78:H78" si="47">+C79</f>
        <v>0</v>
      </c>
      <c r="D78" s="88">
        <f t="shared" si="47"/>
        <v>0</v>
      </c>
      <c r="E78" s="88">
        <f t="shared" si="47"/>
        <v>0</v>
      </c>
      <c r="F78" s="88">
        <f t="shared" si="47"/>
        <v>0</v>
      </c>
      <c r="G78" s="88">
        <f t="shared" si="47"/>
        <v>0</v>
      </c>
      <c r="H78" s="88">
        <f t="shared" si="47"/>
        <v>0</v>
      </c>
    </row>
    <row r="79" spans="1:8" s="19" customFormat="1" ht="16.5" customHeight="1" x14ac:dyDescent="0.3">
      <c r="A79" s="17" t="s">
        <v>331</v>
      </c>
      <c r="B79" s="20" t="s">
        <v>199</v>
      </c>
      <c r="C79" s="88">
        <f t="shared" ref="C79" si="48">+C80+C85</f>
        <v>0</v>
      </c>
      <c r="D79" s="88">
        <f t="shared" ref="D79:H79" si="49">+D80+D85</f>
        <v>0</v>
      </c>
      <c r="E79" s="88">
        <f t="shared" si="49"/>
        <v>0</v>
      </c>
      <c r="F79" s="88">
        <f t="shared" si="49"/>
        <v>0</v>
      </c>
      <c r="G79" s="88">
        <f t="shared" si="49"/>
        <v>0</v>
      </c>
      <c r="H79" s="88">
        <f t="shared" si="49"/>
        <v>0</v>
      </c>
    </row>
    <row r="80" spans="1:8" s="19" customFormat="1" ht="16.5" customHeight="1" x14ac:dyDescent="0.3">
      <c r="A80" s="17" t="s">
        <v>333</v>
      </c>
      <c r="B80" s="20" t="s">
        <v>313</v>
      </c>
      <c r="C80" s="88">
        <f t="shared" ref="C80" si="50">+C82+C84+C83+C81</f>
        <v>0</v>
      </c>
      <c r="D80" s="88">
        <f t="shared" ref="D80:H80" si="51">+D82+D84+D83+D81</f>
        <v>0</v>
      </c>
      <c r="E80" s="88">
        <f t="shared" si="51"/>
        <v>0</v>
      </c>
      <c r="F80" s="88">
        <f t="shared" si="51"/>
        <v>0</v>
      </c>
      <c r="G80" s="88">
        <f t="shared" si="51"/>
        <v>0</v>
      </c>
      <c r="H80" s="88">
        <f t="shared" si="51"/>
        <v>0</v>
      </c>
    </row>
    <row r="81" spans="1:8" s="19" customFormat="1" ht="16.5" customHeight="1" x14ac:dyDescent="0.3">
      <c r="A81" s="17" t="s">
        <v>335</v>
      </c>
      <c r="B81" s="23" t="s">
        <v>315</v>
      </c>
      <c r="C81" s="88"/>
      <c r="D81" s="90">
        <v>0</v>
      </c>
      <c r="E81" s="90">
        <v>0</v>
      </c>
      <c r="F81" s="90">
        <v>0</v>
      </c>
      <c r="G81" s="45">
        <v>0</v>
      </c>
      <c r="H81" s="45">
        <v>0</v>
      </c>
    </row>
    <row r="82" spans="1:8" s="19" customFormat="1" ht="16.5" customHeight="1" x14ac:dyDescent="0.3">
      <c r="A82" s="22" t="s">
        <v>337</v>
      </c>
      <c r="B82" s="24" t="s">
        <v>317</v>
      </c>
      <c r="C82" s="89"/>
      <c r="D82" s="90">
        <v>0</v>
      </c>
      <c r="E82" s="90">
        <v>0</v>
      </c>
      <c r="F82" s="90">
        <v>0</v>
      </c>
      <c r="G82" s="45">
        <v>0</v>
      </c>
      <c r="H82" s="45">
        <v>0</v>
      </c>
    </row>
    <row r="83" spans="1:8" s="19" customFormat="1" ht="16.5" customHeight="1" x14ac:dyDescent="0.3">
      <c r="A83" s="22" t="s">
        <v>339</v>
      </c>
      <c r="B83" s="23" t="s">
        <v>319</v>
      </c>
      <c r="C83" s="89"/>
      <c r="D83" s="90">
        <v>0</v>
      </c>
      <c r="E83" s="90">
        <v>0</v>
      </c>
      <c r="F83" s="90">
        <v>0</v>
      </c>
      <c r="G83" s="45">
        <v>0</v>
      </c>
      <c r="H83" s="45">
        <v>0</v>
      </c>
    </row>
    <row r="84" spans="1:8" ht="16.5" customHeight="1" x14ac:dyDescent="0.3">
      <c r="A84" s="22" t="s">
        <v>340</v>
      </c>
      <c r="B84" s="24" t="s">
        <v>321</v>
      </c>
      <c r="C84" s="89"/>
      <c r="D84" s="90">
        <v>0</v>
      </c>
      <c r="E84" s="90">
        <v>0</v>
      </c>
      <c r="F84" s="90">
        <v>0</v>
      </c>
      <c r="G84" s="45">
        <v>0</v>
      </c>
      <c r="H84" s="45">
        <v>0</v>
      </c>
    </row>
    <row r="85" spans="1:8" ht="16.5" customHeight="1" x14ac:dyDescent="0.3">
      <c r="A85" s="32" t="s">
        <v>342</v>
      </c>
      <c r="B85" s="23" t="s">
        <v>323</v>
      </c>
      <c r="C85" s="89"/>
      <c r="D85" s="90">
        <v>0</v>
      </c>
      <c r="E85" s="90">
        <v>0</v>
      </c>
      <c r="F85" s="90">
        <v>0</v>
      </c>
      <c r="G85" s="45">
        <v>0</v>
      </c>
      <c r="H85" s="45">
        <v>0</v>
      </c>
    </row>
    <row r="86" spans="1:8" ht="16.5" customHeight="1" x14ac:dyDescent="0.3">
      <c r="A86" s="22" t="s">
        <v>227</v>
      </c>
      <c r="B86" s="24" t="s">
        <v>324</v>
      </c>
      <c r="C86" s="89"/>
      <c r="D86" s="90">
        <v>0</v>
      </c>
      <c r="E86" s="90">
        <v>0</v>
      </c>
      <c r="F86" s="90">
        <v>0</v>
      </c>
      <c r="G86" s="45">
        <v>0</v>
      </c>
      <c r="H86" s="45">
        <v>0</v>
      </c>
    </row>
    <row r="87" spans="1:8" ht="16.5" customHeight="1" x14ac:dyDescent="0.3">
      <c r="A87" s="22" t="s">
        <v>344</v>
      </c>
      <c r="B87" s="24" t="s">
        <v>326</v>
      </c>
      <c r="C87" s="87">
        <f t="shared" ref="C87:H87" si="52">+C44-C89+C23+C78+C188+C75</f>
        <v>0</v>
      </c>
      <c r="D87" s="87">
        <f t="shared" si="52"/>
        <v>248797000</v>
      </c>
      <c r="E87" s="87">
        <f t="shared" si="52"/>
        <v>248797000</v>
      </c>
      <c r="F87" s="87">
        <f t="shared" si="52"/>
        <v>75248840</v>
      </c>
      <c r="G87" s="87">
        <f t="shared" si="52"/>
        <v>75080526</v>
      </c>
      <c r="H87" s="87">
        <f t="shared" si="52"/>
        <v>24662836</v>
      </c>
    </row>
    <row r="88" spans="1:8" ht="16.5" customHeight="1" x14ac:dyDescent="0.3">
      <c r="A88" s="22"/>
      <c r="B88" s="24" t="s">
        <v>328</v>
      </c>
      <c r="C88" s="87"/>
      <c r="D88" s="90">
        <v>0</v>
      </c>
      <c r="E88" s="90">
        <v>0</v>
      </c>
      <c r="F88" s="90">
        <v>0</v>
      </c>
      <c r="G88" s="90">
        <v>-37908</v>
      </c>
      <c r="H88" s="90">
        <v>-8395</v>
      </c>
    </row>
    <row r="89" spans="1:8" ht="16.5" customHeight="1" x14ac:dyDescent="0.35">
      <c r="A89" s="22" t="s">
        <v>347</v>
      </c>
      <c r="B89" s="20" t="s">
        <v>330</v>
      </c>
      <c r="C89" s="95">
        <f t="shared" ref="C89" si="53">+C90+C137+C169+C171+C183+C185</f>
        <v>0</v>
      </c>
      <c r="D89" s="95">
        <f t="shared" ref="D89:H89" si="54">+D90+D137+D169+D171+D183+D185</f>
        <v>636804760</v>
      </c>
      <c r="E89" s="95">
        <f t="shared" si="54"/>
        <v>621027080</v>
      </c>
      <c r="F89" s="95">
        <f t="shared" si="54"/>
        <v>203969750</v>
      </c>
      <c r="G89" s="95">
        <f t="shared" si="54"/>
        <v>202195449</v>
      </c>
      <c r="H89" s="95">
        <f t="shared" si="54"/>
        <v>65008290</v>
      </c>
    </row>
    <row r="90" spans="1:8" s="26" customFormat="1" ht="16.5" customHeight="1" x14ac:dyDescent="0.3">
      <c r="A90" s="17" t="s">
        <v>349</v>
      </c>
      <c r="B90" s="20" t="s">
        <v>332</v>
      </c>
      <c r="C90" s="88">
        <f t="shared" ref="C90" si="55">+C91+C101+C117+C133+C135</f>
        <v>0</v>
      </c>
      <c r="D90" s="88">
        <f t="shared" ref="D90:H90" si="56">+D91+D101+D117+D133+D135</f>
        <v>285094770</v>
      </c>
      <c r="E90" s="88">
        <f t="shared" si="56"/>
        <v>261254560</v>
      </c>
      <c r="F90" s="88">
        <f t="shared" si="56"/>
        <v>97683350</v>
      </c>
      <c r="G90" s="88">
        <f t="shared" si="56"/>
        <v>97304396</v>
      </c>
      <c r="H90" s="88">
        <f t="shared" si="56"/>
        <v>31725297</v>
      </c>
    </row>
    <row r="91" spans="1:8" s="26" customFormat="1" ht="16.5" customHeight="1" x14ac:dyDescent="0.3">
      <c r="A91" s="22" t="s">
        <v>351</v>
      </c>
      <c r="B91" s="20" t="s">
        <v>334</v>
      </c>
      <c r="C91" s="87">
        <f t="shared" ref="C91" si="57">+C92+C98+C99+C93+C94</f>
        <v>0</v>
      </c>
      <c r="D91" s="87">
        <f t="shared" ref="D91:H91" si="58">+D92+D98+D99+D93+D94</f>
        <v>96421060</v>
      </c>
      <c r="E91" s="87">
        <f t="shared" si="58"/>
        <v>101000350</v>
      </c>
      <c r="F91" s="87">
        <f t="shared" si="58"/>
        <v>43530350</v>
      </c>
      <c r="G91" s="87">
        <f t="shared" si="58"/>
        <v>43160271</v>
      </c>
      <c r="H91" s="87">
        <f t="shared" si="58"/>
        <v>11612949</v>
      </c>
    </row>
    <row r="92" spans="1:8" s="26" customFormat="1" ht="16.5" customHeight="1" x14ac:dyDescent="0.3">
      <c r="A92" s="22"/>
      <c r="B92" s="23" t="s">
        <v>336</v>
      </c>
      <c r="C92" s="89"/>
      <c r="D92" s="90">
        <v>84515060</v>
      </c>
      <c r="E92" s="90">
        <v>88601000</v>
      </c>
      <c r="F92" s="90">
        <v>39027000</v>
      </c>
      <c r="G92" s="45">
        <v>39021491</v>
      </c>
      <c r="H92" s="45">
        <v>10191181</v>
      </c>
    </row>
    <row r="93" spans="1:8" s="26" customFormat="1" ht="16.5" customHeight="1" x14ac:dyDescent="0.3">
      <c r="A93" s="22"/>
      <c r="B93" s="23" t="s">
        <v>338</v>
      </c>
      <c r="C93" s="89"/>
      <c r="D93" s="90">
        <v>0</v>
      </c>
      <c r="E93" s="90">
        <v>0</v>
      </c>
      <c r="F93" s="90">
        <v>0</v>
      </c>
      <c r="G93" s="45">
        <v>0</v>
      </c>
      <c r="H93" s="45">
        <v>0</v>
      </c>
    </row>
    <row r="94" spans="1:8" s="26" customFormat="1" ht="16.5" customHeight="1" x14ac:dyDescent="0.3">
      <c r="A94" s="22"/>
      <c r="B94" s="100" t="s">
        <v>479</v>
      </c>
      <c r="C94" s="89">
        <f>C95+C96+C97</f>
        <v>0</v>
      </c>
      <c r="D94" s="89">
        <f t="shared" ref="D94:H94" si="59">D95+D96+D97</f>
        <v>9352000</v>
      </c>
      <c r="E94" s="89">
        <f t="shared" si="59"/>
        <v>9802350</v>
      </c>
      <c r="F94" s="89">
        <f t="shared" si="59"/>
        <v>3442350</v>
      </c>
      <c r="G94" s="89">
        <f t="shared" si="59"/>
        <v>3431527</v>
      </c>
      <c r="H94" s="89">
        <f t="shared" si="59"/>
        <v>972086</v>
      </c>
    </row>
    <row r="95" spans="1:8" s="26" customFormat="1" ht="30" x14ac:dyDescent="0.3">
      <c r="A95" s="22"/>
      <c r="B95" s="23" t="s">
        <v>480</v>
      </c>
      <c r="C95" s="89"/>
      <c r="D95" s="90">
        <v>8807000</v>
      </c>
      <c r="E95" s="90">
        <v>9279350</v>
      </c>
      <c r="F95" s="90">
        <v>3284350</v>
      </c>
      <c r="G95" s="45">
        <v>3284350</v>
      </c>
      <c r="H95" s="45">
        <v>895991</v>
      </c>
    </row>
    <row r="96" spans="1:8" s="26" customFormat="1" ht="60" x14ac:dyDescent="0.3">
      <c r="A96" s="22"/>
      <c r="B96" s="23" t="s">
        <v>481</v>
      </c>
      <c r="C96" s="89"/>
      <c r="D96" s="90">
        <v>293000</v>
      </c>
      <c r="E96" s="90">
        <v>280000</v>
      </c>
      <c r="F96" s="90">
        <v>82000</v>
      </c>
      <c r="G96" s="45">
        <v>81765</v>
      </c>
      <c r="H96" s="45">
        <v>30300</v>
      </c>
    </row>
    <row r="97" spans="1:8" s="26" customFormat="1" ht="45" x14ac:dyDescent="0.3">
      <c r="A97" s="22"/>
      <c r="B97" s="23" t="s">
        <v>482</v>
      </c>
      <c r="C97" s="89"/>
      <c r="D97" s="90">
        <v>252000</v>
      </c>
      <c r="E97" s="90">
        <v>243000</v>
      </c>
      <c r="F97" s="90">
        <v>76000</v>
      </c>
      <c r="G97" s="45">
        <v>65412</v>
      </c>
      <c r="H97" s="45">
        <v>45795</v>
      </c>
    </row>
    <row r="98" spans="1:8" s="26" customFormat="1" ht="16.5" customHeight="1" x14ac:dyDescent="0.3">
      <c r="A98" s="22"/>
      <c r="B98" s="23" t="s">
        <v>341</v>
      </c>
      <c r="C98" s="89"/>
      <c r="D98" s="90">
        <v>126000</v>
      </c>
      <c r="E98" s="90">
        <v>126000</v>
      </c>
      <c r="F98" s="90">
        <v>38000</v>
      </c>
      <c r="G98" s="45">
        <v>35000</v>
      </c>
      <c r="H98" s="45">
        <v>11000</v>
      </c>
    </row>
    <row r="99" spans="1:8" s="26" customFormat="1" ht="45" x14ac:dyDescent="0.3">
      <c r="A99" s="22"/>
      <c r="B99" s="23" t="s">
        <v>343</v>
      </c>
      <c r="C99" s="89"/>
      <c r="D99" s="90">
        <v>2428000</v>
      </c>
      <c r="E99" s="90">
        <v>2471000</v>
      </c>
      <c r="F99" s="90">
        <v>1023000</v>
      </c>
      <c r="G99" s="45">
        <v>672253</v>
      </c>
      <c r="H99" s="45">
        <v>438682</v>
      </c>
    </row>
    <row r="100" spans="1:8" x14ac:dyDescent="0.3">
      <c r="A100" s="22"/>
      <c r="B100" s="24" t="s">
        <v>328</v>
      </c>
      <c r="C100" s="89"/>
      <c r="D100" s="90">
        <v>0</v>
      </c>
      <c r="E100" s="90">
        <v>0</v>
      </c>
      <c r="F100" s="90">
        <v>0</v>
      </c>
      <c r="G100" s="45">
        <v>-16621</v>
      </c>
      <c r="H100" s="45">
        <v>-6193</v>
      </c>
    </row>
    <row r="101" spans="1:8" ht="30" x14ac:dyDescent="0.3">
      <c r="A101" s="22" t="s">
        <v>359</v>
      </c>
      <c r="B101" s="20" t="s">
        <v>345</v>
      </c>
      <c r="C101" s="89">
        <f t="shared" ref="C101:H101" si="60">C102+C103+C104+C105+C106+C107+C109+C108+C110</f>
        <v>0</v>
      </c>
      <c r="D101" s="89">
        <f t="shared" si="60"/>
        <v>151383470</v>
      </c>
      <c r="E101" s="89">
        <f t="shared" si="60"/>
        <v>131308190</v>
      </c>
      <c r="F101" s="89">
        <f t="shared" si="60"/>
        <v>44949000</v>
      </c>
      <c r="G101" s="89">
        <f t="shared" si="60"/>
        <v>44944936</v>
      </c>
      <c r="H101" s="89">
        <f t="shared" si="60"/>
        <v>17071778</v>
      </c>
    </row>
    <row r="102" spans="1:8" ht="16.5" customHeight="1" x14ac:dyDescent="0.3">
      <c r="A102" s="22"/>
      <c r="B102" s="23" t="s">
        <v>346</v>
      </c>
      <c r="C102" s="89"/>
      <c r="D102" s="90">
        <v>8092960</v>
      </c>
      <c r="E102" s="90">
        <v>3757960</v>
      </c>
      <c r="F102" s="90">
        <v>2372000</v>
      </c>
      <c r="G102" s="45">
        <v>2371516</v>
      </c>
      <c r="H102" s="45">
        <v>1585141</v>
      </c>
    </row>
    <row r="103" spans="1:8" x14ac:dyDescent="0.3">
      <c r="A103" s="22"/>
      <c r="B103" s="23" t="s">
        <v>348</v>
      </c>
      <c r="C103" s="89"/>
      <c r="D103" s="90">
        <v>0</v>
      </c>
      <c r="E103" s="90">
        <v>0</v>
      </c>
      <c r="F103" s="90">
        <v>0</v>
      </c>
      <c r="G103" s="45">
        <v>0</v>
      </c>
      <c r="H103" s="45">
        <v>0</v>
      </c>
    </row>
    <row r="104" spans="1:8" s="19" customFormat="1" ht="16.5" customHeight="1" x14ac:dyDescent="0.3">
      <c r="A104" s="22"/>
      <c r="B104" s="23" t="s">
        <v>350</v>
      </c>
      <c r="C104" s="89"/>
      <c r="D104" s="90">
        <v>9400520</v>
      </c>
      <c r="E104" s="90">
        <v>7611320</v>
      </c>
      <c r="F104" s="90">
        <v>4134000</v>
      </c>
      <c r="G104" s="45">
        <v>4133698</v>
      </c>
      <c r="H104" s="45">
        <v>1922257</v>
      </c>
    </row>
    <row r="105" spans="1:8" ht="16.5" customHeight="1" x14ac:dyDescent="0.3">
      <c r="A105" s="22"/>
      <c r="B105" s="23" t="s">
        <v>352</v>
      </c>
      <c r="C105" s="89"/>
      <c r="D105" s="90">
        <v>47439430</v>
      </c>
      <c r="E105" s="90">
        <v>40778180</v>
      </c>
      <c r="F105" s="90">
        <v>13507000</v>
      </c>
      <c r="G105" s="45">
        <v>13506906</v>
      </c>
      <c r="H105" s="45">
        <v>4410897</v>
      </c>
    </row>
    <row r="106" spans="1:8" x14ac:dyDescent="0.3">
      <c r="A106" s="22"/>
      <c r="B106" s="34" t="s">
        <v>353</v>
      </c>
      <c r="C106" s="89"/>
      <c r="D106" s="90">
        <v>40440</v>
      </c>
      <c r="E106" s="90">
        <v>30080</v>
      </c>
      <c r="F106" s="90">
        <v>10000</v>
      </c>
      <c r="G106" s="45">
        <v>9102</v>
      </c>
      <c r="H106" s="45">
        <v>2994</v>
      </c>
    </row>
    <row r="107" spans="1:8" ht="30" x14ac:dyDescent="0.3">
      <c r="A107" s="22"/>
      <c r="B107" s="23" t="s">
        <v>354</v>
      </c>
      <c r="C107" s="89"/>
      <c r="D107" s="90">
        <v>690370</v>
      </c>
      <c r="E107" s="90">
        <v>667640</v>
      </c>
      <c r="F107" s="90">
        <v>210000</v>
      </c>
      <c r="G107" s="45">
        <v>209941</v>
      </c>
      <c r="H107" s="45">
        <v>48944</v>
      </c>
    </row>
    <row r="108" spans="1:8" ht="16.5" customHeight="1" x14ac:dyDescent="0.3">
      <c r="A108" s="22"/>
      <c r="B108" s="35" t="s">
        <v>355</v>
      </c>
      <c r="C108" s="89"/>
      <c r="D108" s="90">
        <v>0</v>
      </c>
      <c r="E108" s="90">
        <v>0</v>
      </c>
      <c r="F108" s="90">
        <v>0</v>
      </c>
      <c r="G108" s="45">
        <v>0</v>
      </c>
      <c r="H108" s="45">
        <v>0</v>
      </c>
    </row>
    <row r="109" spans="1:8" x14ac:dyDescent="0.3">
      <c r="A109" s="22"/>
      <c r="B109" s="35" t="s">
        <v>356</v>
      </c>
      <c r="C109" s="89"/>
      <c r="D109" s="90">
        <v>65665100</v>
      </c>
      <c r="E109" s="90">
        <v>59458720</v>
      </c>
      <c r="F109" s="90">
        <v>17212000</v>
      </c>
      <c r="G109" s="96">
        <v>17211202</v>
      </c>
      <c r="H109" s="96">
        <v>6315301</v>
      </c>
    </row>
    <row r="110" spans="1:8" ht="30" x14ac:dyDescent="0.3">
      <c r="A110" s="22"/>
      <c r="B110" s="36" t="s">
        <v>357</v>
      </c>
      <c r="C110" s="89">
        <f>C111+C112+C115+C113+C114</f>
        <v>0</v>
      </c>
      <c r="D110" s="89">
        <f t="shared" ref="D110:H110" si="61">D111+D112+D115+D113+D114</f>
        <v>20054650</v>
      </c>
      <c r="E110" s="89">
        <f t="shared" si="61"/>
        <v>19004290</v>
      </c>
      <c r="F110" s="89">
        <f t="shared" si="61"/>
        <v>7504000</v>
      </c>
      <c r="G110" s="89">
        <f t="shared" si="61"/>
        <v>7502571</v>
      </c>
      <c r="H110" s="89">
        <f t="shared" si="61"/>
        <v>2786244</v>
      </c>
    </row>
    <row r="111" spans="1:8" ht="16.5" customHeight="1" x14ac:dyDescent="0.3">
      <c r="A111" s="22"/>
      <c r="B111" s="35" t="s">
        <v>358</v>
      </c>
      <c r="C111" s="89"/>
      <c r="D111" s="90">
        <v>16407620</v>
      </c>
      <c r="E111" s="90">
        <v>16268460</v>
      </c>
      <c r="F111" s="90">
        <v>5975000</v>
      </c>
      <c r="G111" s="45">
        <v>5974316</v>
      </c>
      <c r="H111" s="45">
        <v>2270890</v>
      </c>
    </row>
    <row r="112" spans="1:8" x14ac:dyDescent="0.3">
      <c r="A112" s="22"/>
      <c r="B112" s="35" t="s">
        <v>492</v>
      </c>
      <c r="C112" s="89"/>
      <c r="D112" s="90">
        <v>0</v>
      </c>
      <c r="E112" s="90">
        <v>139000</v>
      </c>
      <c r="F112" s="90">
        <v>139000</v>
      </c>
      <c r="G112" s="45">
        <v>138400</v>
      </c>
      <c r="H112" s="45">
        <v>0</v>
      </c>
    </row>
    <row r="113" spans="1:8" ht="30" x14ac:dyDescent="0.3">
      <c r="A113" s="22"/>
      <c r="B113" s="35" t="s">
        <v>493</v>
      </c>
      <c r="C113" s="89"/>
      <c r="D113" s="90">
        <v>3647030</v>
      </c>
      <c r="E113" s="90">
        <v>2596830</v>
      </c>
      <c r="F113" s="90">
        <v>1390000</v>
      </c>
      <c r="G113" s="45">
        <v>1389855</v>
      </c>
      <c r="H113" s="45">
        <v>515354</v>
      </c>
    </row>
    <row r="114" spans="1:8" x14ac:dyDescent="0.3">
      <c r="A114" s="22"/>
      <c r="B114" s="35" t="s">
        <v>499</v>
      </c>
      <c r="C114" s="89"/>
      <c r="D114" s="90">
        <v>0</v>
      </c>
      <c r="E114" s="90">
        <v>0</v>
      </c>
      <c r="F114" s="90">
        <v>0</v>
      </c>
      <c r="G114" s="45">
        <v>0</v>
      </c>
      <c r="H114" s="45">
        <v>0</v>
      </c>
    </row>
    <row r="115" spans="1:8" x14ac:dyDescent="0.3">
      <c r="A115" s="22"/>
      <c r="B115" s="35" t="s">
        <v>360</v>
      </c>
      <c r="C115" s="89"/>
      <c r="D115" s="90">
        <v>0</v>
      </c>
      <c r="E115" s="90">
        <v>0</v>
      </c>
      <c r="F115" s="90">
        <v>0</v>
      </c>
      <c r="G115" s="45">
        <v>0</v>
      </c>
      <c r="H115" s="45">
        <v>0</v>
      </c>
    </row>
    <row r="116" spans="1:8" x14ac:dyDescent="0.3">
      <c r="A116" s="22"/>
      <c r="B116" s="24" t="s">
        <v>328</v>
      </c>
      <c r="C116" s="89"/>
      <c r="D116" s="90">
        <v>0</v>
      </c>
      <c r="E116" s="90">
        <v>0</v>
      </c>
      <c r="F116" s="90">
        <v>0</v>
      </c>
      <c r="G116" s="45">
        <v>-141</v>
      </c>
      <c r="H116" s="45">
        <v>-141</v>
      </c>
    </row>
    <row r="117" spans="1:8" ht="36" customHeight="1" x14ac:dyDescent="0.3">
      <c r="A117" s="17" t="s">
        <v>370</v>
      </c>
      <c r="B117" s="20" t="s">
        <v>361</v>
      </c>
      <c r="C117" s="89">
        <f t="shared" ref="C117:H117" si="62">C118+C119+C120+C121+C122+C123+C124+C125+C126+C127</f>
        <v>0</v>
      </c>
      <c r="D117" s="89">
        <f t="shared" si="62"/>
        <v>6330250</v>
      </c>
      <c r="E117" s="89">
        <f t="shared" si="62"/>
        <v>4576020</v>
      </c>
      <c r="F117" s="89">
        <f t="shared" si="62"/>
        <v>1548000</v>
      </c>
      <c r="G117" s="89">
        <f t="shared" si="62"/>
        <v>1545108</v>
      </c>
      <c r="H117" s="89">
        <f t="shared" si="62"/>
        <v>667686</v>
      </c>
    </row>
    <row r="118" spans="1:8" x14ac:dyDescent="0.3">
      <c r="A118" s="22"/>
      <c r="B118" s="23" t="s">
        <v>352</v>
      </c>
      <c r="C118" s="89"/>
      <c r="D118" s="90">
        <v>3484670</v>
      </c>
      <c r="E118" s="90">
        <v>2758200</v>
      </c>
      <c r="F118" s="90">
        <v>913000</v>
      </c>
      <c r="G118" s="45">
        <v>912775</v>
      </c>
      <c r="H118" s="45">
        <v>296152</v>
      </c>
    </row>
    <row r="119" spans="1:8" ht="30" x14ac:dyDescent="0.3">
      <c r="A119" s="22"/>
      <c r="B119" s="37" t="s">
        <v>362</v>
      </c>
      <c r="C119" s="89"/>
      <c r="D119" s="90">
        <v>1280400</v>
      </c>
      <c r="E119" s="90">
        <v>633060</v>
      </c>
      <c r="F119" s="90">
        <v>172000</v>
      </c>
      <c r="G119" s="45">
        <v>170896</v>
      </c>
      <c r="H119" s="45">
        <v>66492</v>
      </c>
    </row>
    <row r="120" spans="1:8" ht="16.5" customHeight="1" x14ac:dyDescent="0.3">
      <c r="A120" s="22"/>
      <c r="B120" s="38" t="s">
        <v>363</v>
      </c>
      <c r="C120" s="89"/>
      <c r="D120" s="90">
        <v>299000</v>
      </c>
      <c r="E120" s="90">
        <v>238460</v>
      </c>
      <c r="F120" s="90">
        <v>126000</v>
      </c>
      <c r="G120" s="45">
        <v>125296</v>
      </c>
      <c r="H120" s="45">
        <v>0</v>
      </c>
    </row>
    <row r="121" spans="1:8" ht="20.25" customHeight="1" x14ac:dyDescent="0.3">
      <c r="A121" s="22"/>
      <c r="B121" s="38" t="s">
        <v>364</v>
      </c>
      <c r="C121" s="89"/>
      <c r="D121" s="90">
        <v>0</v>
      </c>
      <c r="E121" s="90">
        <v>0</v>
      </c>
      <c r="F121" s="90">
        <v>0</v>
      </c>
      <c r="G121" s="45">
        <v>0</v>
      </c>
      <c r="H121" s="45">
        <v>0</v>
      </c>
    </row>
    <row r="122" spans="1:8" ht="16.5" customHeight="1" x14ac:dyDescent="0.3">
      <c r="A122" s="22"/>
      <c r="B122" s="38" t="s">
        <v>365</v>
      </c>
      <c r="C122" s="89"/>
      <c r="D122" s="90">
        <v>0</v>
      </c>
      <c r="E122" s="90">
        <v>0</v>
      </c>
      <c r="F122" s="90">
        <v>0</v>
      </c>
      <c r="G122" s="45">
        <v>0</v>
      </c>
      <c r="H122" s="45">
        <v>0</v>
      </c>
    </row>
    <row r="123" spans="1:8" ht="16.5" customHeight="1" x14ac:dyDescent="0.3">
      <c r="A123" s="22"/>
      <c r="B123" s="23" t="s">
        <v>346</v>
      </c>
      <c r="C123" s="89"/>
      <c r="D123" s="90">
        <v>0</v>
      </c>
      <c r="E123" s="90">
        <v>0</v>
      </c>
      <c r="F123" s="90">
        <v>0</v>
      </c>
      <c r="G123" s="45">
        <v>0</v>
      </c>
      <c r="H123" s="45">
        <v>0</v>
      </c>
    </row>
    <row r="124" spans="1:8" ht="16.5" customHeight="1" x14ac:dyDescent="0.3">
      <c r="A124" s="22"/>
      <c r="B124" s="38" t="s">
        <v>366</v>
      </c>
      <c r="C124" s="89"/>
      <c r="D124" s="90">
        <v>1260090</v>
      </c>
      <c r="E124" s="90">
        <v>936060</v>
      </c>
      <c r="F124" s="90">
        <v>336000</v>
      </c>
      <c r="G124" s="97">
        <v>335620</v>
      </c>
      <c r="H124" s="97">
        <v>304700</v>
      </c>
    </row>
    <row r="125" spans="1:8" x14ac:dyDescent="0.3">
      <c r="A125" s="22"/>
      <c r="B125" s="39" t="s">
        <v>367</v>
      </c>
      <c r="C125" s="89"/>
      <c r="D125" s="90">
        <v>0</v>
      </c>
      <c r="E125" s="90">
        <v>0</v>
      </c>
      <c r="F125" s="90">
        <v>0</v>
      </c>
      <c r="G125" s="97">
        <v>0</v>
      </c>
      <c r="H125" s="97">
        <v>0</v>
      </c>
    </row>
    <row r="126" spans="1:8" s="19" customFormat="1" ht="30" x14ac:dyDescent="0.3">
      <c r="A126" s="22"/>
      <c r="B126" s="39" t="s">
        <v>368</v>
      </c>
      <c r="C126" s="89"/>
      <c r="D126" s="90">
        <v>0</v>
      </c>
      <c r="E126" s="90">
        <v>0</v>
      </c>
      <c r="F126" s="90">
        <v>0</v>
      </c>
      <c r="G126" s="97">
        <v>0</v>
      </c>
      <c r="H126" s="97">
        <v>0</v>
      </c>
    </row>
    <row r="127" spans="1:8" s="19" customFormat="1" ht="30" x14ac:dyDescent="0.3">
      <c r="A127" s="22"/>
      <c r="B127" s="40" t="s">
        <v>369</v>
      </c>
      <c r="C127" s="89">
        <f t="shared" ref="C127:H127" si="63">C128+C129+C130+C131</f>
        <v>0</v>
      </c>
      <c r="D127" s="89">
        <f t="shared" si="63"/>
        <v>6090</v>
      </c>
      <c r="E127" s="89">
        <f t="shared" si="63"/>
        <v>10240</v>
      </c>
      <c r="F127" s="89">
        <f t="shared" si="63"/>
        <v>1000</v>
      </c>
      <c r="G127" s="89">
        <f t="shared" si="63"/>
        <v>521</v>
      </c>
      <c r="H127" s="89">
        <f t="shared" si="63"/>
        <v>342</v>
      </c>
    </row>
    <row r="128" spans="1:8" s="19" customFormat="1" x14ac:dyDescent="0.3">
      <c r="A128" s="22"/>
      <c r="B128" s="41" t="s">
        <v>371</v>
      </c>
      <c r="C128" s="89"/>
      <c r="D128" s="90">
        <v>6090</v>
      </c>
      <c r="E128" s="90">
        <v>10240</v>
      </c>
      <c r="F128" s="90">
        <v>1000</v>
      </c>
      <c r="G128" s="97">
        <v>521</v>
      </c>
      <c r="H128" s="97">
        <v>342</v>
      </c>
    </row>
    <row r="129" spans="1:8" s="19" customFormat="1" ht="30" x14ac:dyDescent="0.3">
      <c r="A129" s="22"/>
      <c r="B129" s="41" t="s">
        <v>372</v>
      </c>
      <c r="C129" s="89"/>
      <c r="D129" s="90">
        <v>0</v>
      </c>
      <c r="E129" s="90">
        <v>0</v>
      </c>
      <c r="F129" s="90">
        <v>0</v>
      </c>
      <c r="G129" s="97">
        <v>0</v>
      </c>
      <c r="H129" s="97">
        <v>0</v>
      </c>
    </row>
    <row r="130" spans="1:8" s="19" customFormat="1" ht="30" x14ac:dyDescent="0.3">
      <c r="A130" s="22"/>
      <c r="B130" s="41" t="s">
        <v>373</v>
      </c>
      <c r="C130" s="89"/>
      <c r="D130" s="90">
        <v>0</v>
      </c>
      <c r="E130" s="90">
        <v>0</v>
      </c>
      <c r="F130" s="90">
        <v>0</v>
      </c>
      <c r="G130" s="97">
        <v>0</v>
      </c>
      <c r="H130" s="97">
        <v>0</v>
      </c>
    </row>
    <row r="131" spans="1:8" s="19" customFormat="1" ht="30" x14ac:dyDescent="0.3">
      <c r="A131" s="22"/>
      <c r="B131" s="41" t="s">
        <v>374</v>
      </c>
      <c r="C131" s="89"/>
      <c r="D131" s="90">
        <v>0</v>
      </c>
      <c r="E131" s="90">
        <v>0</v>
      </c>
      <c r="F131" s="90">
        <v>0</v>
      </c>
      <c r="G131" s="97">
        <v>0</v>
      </c>
      <c r="H131" s="97">
        <v>0</v>
      </c>
    </row>
    <row r="132" spans="1:8" s="19" customFormat="1" x14ac:dyDescent="0.3">
      <c r="A132" s="22"/>
      <c r="B132" s="24" t="s">
        <v>328</v>
      </c>
      <c r="C132" s="89"/>
      <c r="D132" s="90">
        <v>0</v>
      </c>
      <c r="E132" s="90">
        <v>0</v>
      </c>
      <c r="F132" s="90">
        <v>0</v>
      </c>
      <c r="G132" s="97">
        <v>0</v>
      </c>
      <c r="H132" s="97">
        <v>0</v>
      </c>
    </row>
    <row r="133" spans="1:8" s="19" customFormat="1" x14ac:dyDescent="0.3">
      <c r="A133" s="17" t="s">
        <v>383</v>
      </c>
      <c r="B133" s="20" t="s">
        <v>375</v>
      </c>
      <c r="C133" s="87"/>
      <c r="D133" s="87">
        <v>26054990</v>
      </c>
      <c r="E133" s="87">
        <v>19405000</v>
      </c>
      <c r="F133" s="87">
        <v>6291000</v>
      </c>
      <c r="G133" s="86">
        <v>6289081</v>
      </c>
      <c r="H133" s="86">
        <v>1922884</v>
      </c>
    </row>
    <row r="134" spans="1:8" s="19" customFormat="1" ht="16.5" customHeight="1" x14ac:dyDescent="0.3">
      <c r="A134" s="22"/>
      <c r="B134" s="24" t="s">
        <v>328</v>
      </c>
      <c r="C134" s="87"/>
      <c r="D134" s="90">
        <v>0</v>
      </c>
      <c r="E134" s="90">
        <v>0</v>
      </c>
      <c r="F134" s="90">
        <v>0</v>
      </c>
      <c r="G134" s="45">
        <v>0</v>
      </c>
      <c r="H134" s="45">
        <v>0</v>
      </c>
    </row>
    <row r="135" spans="1:8" s="19" customFormat="1" ht="16.5" customHeight="1" x14ac:dyDescent="0.3">
      <c r="A135" s="17" t="s">
        <v>384</v>
      </c>
      <c r="B135" s="20" t="s">
        <v>376</v>
      </c>
      <c r="C135" s="89"/>
      <c r="D135" s="87">
        <v>4905000</v>
      </c>
      <c r="E135" s="87">
        <v>4965000</v>
      </c>
      <c r="F135" s="87">
        <v>1365000</v>
      </c>
      <c r="G135" s="103">
        <v>1365000</v>
      </c>
      <c r="H135" s="103">
        <v>450000</v>
      </c>
    </row>
    <row r="136" spans="1:8" s="19" customFormat="1" ht="16.5" customHeight="1" x14ac:dyDescent="0.3">
      <c r="A136" s="22"/>
      <c r="B136" s="24" t="s">
        <v>328</v>
      </c>
      <c r="C136" s="89"/>
      <c r="D136" s="90">
        <v>0</v>
      </c>
      <c r="E136" s="90">
        <v>0</v>
      </c>
      <c r="F136" s="90">
        <v>0</v>
      </c>
      <c r="G136" s="94">
        <v>-1154</v>
      </c>
      <c r="H136" s="94">
        <v>-1154</v>
      </c>
    </row>
    <row r="137" spans="1:8" ht="16.5" customHeight="1" x14ac:dyDescent="0.3">
      <c r="A137" s="17" t="s">
        <v>386</v>
      </c>
      <c r="B137" s="20" t="s">
        <v>377</v>
      </c>
      <c r="C137" s="88">
        <f t="shared" ref="C137" si="64">+C138+C147+C152+C156+C164</f>
        <v>0</v>
      </c>
      <c r="D137" s="88">
        <f t="shared" ref="D137:H137" si="65">+D138+D147+D152+D156+D164</f>
        <v>136463950</v>
      </c>
      <c r="E137" s="88">
        <f t="shared" si="65"/>
        <v>144071830</v>
      </c>
      <c r="F137" s="88">
        <f t="shared" si="65"/>
        <v>36369910</v>
      </c>
      <c r="G137" s="88">
        <f t="shared" si="65"/>
        <v>34981618</v>
      </c>
      <c r="H137" s="88">
        <f t="shared" si="65"/>
        <v>12608166</v>
      </c>
    </row>
    <row r="138" spans="1:8" ht="16.5" customHeight="1" x14ac:dyDescent="0.3">
      <c r="A138" s="17" t="s">
        <v>388</v>
      </c>
      <c r="B138" s="20" t="s">
        <v>378</v>
      </c>
      <c r="C138" s="87">
        <f>+C139+C142+C143+C144+C145</f>
        <v>0</v>
      </c>
      <c r="D138" s="87">
        <f t="shared" ref="D138:H138" si="66">+D139+D142+D143+D144+D145</f>
        <v>72686300</v>
      </c>
      <c r="E138" s="87">
        <f t="shared" si="66"/>
        <v>77514140</v>
      </c>
      <c r="F138" s="87">
        <f t="shared" si="66"/>
        <v>19216140</v>
      </c>
      <c r="G138" s="87">
        <f t="shared" si="66"/>
        <v>17834888</v>
      </c>
      <c r="H138" s="87">
        <f t="shared" si="66"/>
        <v>6514806</v>
      </c>
    </row>
    <row r="139" spans="1:8" s="19" customFormat="1" ht="16.5" customHeight="1" x14ac:dyDescent="0.3">
      <c r="A139" s="22"/>
      <c r="B139" s="42" t="s">
        <v>379</v>
      </c>
      <c r="C139" s="89"/>
      <c r="D139" s="90">
        <v>63520760</v>
      </c>
      <c r="E139" s="90">
        <v>68299000</v>
      </c>
      <c r="F139" s="90">
        <v>14914000</v>
      </c>
      <c r="G139" s="45">
        <f>G140+G141</f>
        <v>14913731</v>
      </c>
      <c r="H139" s="45">
        <f>H140+H141</f>
        <v>4922715</v>
      </c>
    </row>
    <row r="140" spans="1:8" s="19" customFormat="1" ht="16.5" customHeight="1" x14ac:dyDescent="0.3">
      <c r="A140" s="22"/>
      <c r="B140" s="85" t="s">
        <v>380</v>
      </c>
      <c r="C140" s="89"/>
      <c r="D140" s="90"/>
      <c r="E140" s="90"/>
      <c r="F140" s="90"/>
      <c r="G140" s="45">
        <v>7223207</v>
      </c>
      <c r="H140" s="45">
        <v>2409813</v>
      </c>
    </row>
    <row r="141" spans="1:8" s="19" customFormat="1" ht="16.5" customHeight="1" x14ac:dyDescent="0.3">
      <c r="A141" s="22"/>
      <c r="B141" s="85" t="s">
        <v>381</v>
      </c>
      <c r="C141" s="89"/>
      <c r="D141" s="90"/>
      <c r="E141" s="90"/>
      <c r="F141" s="90"/>
      <c r="G141" s="45">
        <v>7690524</v>
      </c>
      <c r="H141" s="45">
        <v>2512902</v>
      </c>
    </row>
    <row r="142" spans="1:8" s="19" customFormat="1" ht="16.5" customHeight="1" x14ac:dyDescent="0.3">
      <c r="A142" s="22"/>
      <c r="B142" s="42" t="s">
        <v>382</v>
      </c>
      <c r="C142" s="89"/>
      <c r="D142" s="90">
        <v>5274000</v>
      </c>
      <c r="E142" s="90">
        <v>5246000</v>
      </c>
      <c r="F142" s="90">
        <v>1552000</v>
      </c>
      <c r="G142" s="23">
        <v>1228762</v>
      </c>
      <c r="H142" s="23">
        <v>386386</v>
      </c>
    </row>
    <row r="143" spans="1:8" s="19" customFormat="1" ht="30" x14ac:dyDescent="0.3">
      <c r="A143" s="22"/>
      <c r="B143" s="42" t="s">
        <v>483</v>
      </c>
      <c r="C143" s="89"/>
      <c r="D143" s="90">
        <v>3013800</v>
      </c>
      <c r="E143" s="90">
        <v>3065360</v>
      </c>
      <c r="F143" s="90">
        <v>1855360</v>
      </c>
      <c r="G143" s="23">
        <v>1468215</v>
      </c>
      <c r="H143" s="23">
        <v>1036305</v>
      </c>
    </row>
    <row r="144" spans="1:8" s="19" customFormat="1" ht="45" x14ac:dyDescent="0.3">
      <c r="A144" s="22"/>
      <c r="B144" s="42" t="s">
        <v>494</v>
      </c>
      <c r="C144" s="89"/>
      <c r="D144" s="90">
        <v>117740</v>
      </c>
      <c r="E144" s="90">
        <v>143780</v>
      </c>
      <c r="F144" s="90">
        <v>134780</v>
      </c>
      <c r="G144" s="23">
        <v>74180</v>
      </c>
      <c r="H144" s="23">
        <v>19400</v>
      </c>
    </row>
    <row r="145" spans="1:8" s="19" customFormat="1" ht="45" x14ac:dyDescent="0.3">
      <c r="A145" s="22"/>
      <c r="B145" s="42" t="s">
        <v>508</v>
      </c>
      <c r="C145" s="89"/>
      <c r="D145" s="90">
        <v>760000</v>
      </c>
      <c r="E145" s="90">
        <v>760000</v>
      </c>
      <c r="F145" s="90">
        <v>760000</v>
      </c>
      <c r="G145" s="23">
        <v>150000</v>
      </c>
      <c r="H145" s="23">
        <v>150000</v>
      </c>
    </row>
    <row r="146" spans="1:8" s="19" customFormat="1" ht="16.5" customHeight="1" x14ac:dyDescent="0.3">
      <c r="A146" s="22"/>
      <c r="B146" s="24" t="s">
        <v>328</v>
      </c>
      <c r="C146" s="89"/>
      <c r="D146" s="90">
        <v>0</v>
      </c>
      <c r="E146" s="90">
        <v>0</v>
      </c>
      <c r="F146" s="90">
        <v>0</v>
      </c>
      <c r="G146" s="23">
        <v>-1537</v>
      </c>
      <c r="H146" s="23">
        <v>-127</v>
      </c>
    </row>
    <row r="147" spans="1:8" s="19" customFormat="1" ht="16.5" customHeight="1" x14ac:dyDescent="0.3">
      <c r="A147" s="22" t="s">
        <v>394</v>
      </c>
      <c r="B147" s="43" t="s">
        <v>495</v>
      </c>
      <c r="C147" s="89">
        <f>C148+C149+C150</f>
        <v>0</v>
      </c>
      <c r="D147" s="89">
        <f t="shared" ref="D147:H147" si="67">D148+D149+D150</f>
        <v>38611490</v>
      </c>
      <c r="E147" s="89">
        <f t="shared" si="67"/>
        <v>40491150</v>
      </c>
      <c r="F147" s="89">
        <f t="shared" si="67"/>
        <v>10226150</v>
      </c>
      <c r="G147" s="89">
        <f t="shared" si="67"/>
        <v>10223428</v>
      </c>
      <c r="H147" s="89">
        <f t="shared" si="67"/>
        <v>3671428</v>
      </c>
    </row>
    <row r="148" spans="1:8" s="19" customFormat="1" ht="16.5" customHeight="1" x14ac:dyDescent="0.3">
      <c r="A148" s="22"/>
      <c r="B148" s="101" t="s">
        <v>336</v>
      </c>
      <c r="C148" s="89"/>
      <c r="D148" s="90">
        <v>38611490</v>
      </c>
      <c r="E148" s="90">
        <v>40491150</v>
      </c>
      <c r="F148" s="90">
        <v>10226150</v>
      </c>
      <c r="G148" s="89">
        <v>10223428</v>
      </c>
      <c r="H148" s="89">
        <v>3671428</v>
      </c>
    </row>
    <row r="149" spans="1:8" s="19" customFormat="1" ht="30" x14ac:dyDescent="0.3">
      <c r="A149" s="22"/>
      <c r="B149" s="101" t="s">
        <v>496</v>
      </c>
      <c r="C149" s="89"/>
      <c r="D149" s="90">
        <v>0</v>
      </c>
      <c r="E149" s="90">
        <v>0</v>
      </c>
      <c r="F149" s="90">
        <v>0</v>
      </c>
      <c r="G149" s="89">
        <v>0</v>
      </c>
      <c r="H149" s="89">
        <v>0</v>
      </c>
    </row>
    <row r="150" spans="1:8" s="19" customFormat="1" ht="75" x14ac:dyDescent="0.3">
      <c r="A150" s="22"/>
      <c r="B150" s="101" t="s">
        <v>504</v>
      </c>
      <c r="C150" s="89"/>
      <c r="D150" s="90">
        <v>0</v>
      </c>
      <c r="E150" s="90">
        <v>0</v>
      </c>
      <c r="F150" s="90">
        <v>0</v>
      </c>
      <c r="G150" s="89">
        <v>0</v>
      </c>
      <c r="H150" s="89">
        <v>0</v>
      </c>
    </row>
    <row r="151" spans="1:8" s="19" customFormat="1" ht="16.5" customHeight="1" x14ac:dyDescent="0.3">
      <c r="A151" s="22"/>
      <c r="B151" s="24" t="s">
        <v>328</v>
      </c>
      <c r="C151" s="89"/>
      <c r="D151" s="90">
        <v>0</v>
      </c>
      <c r="E151" s="90">
        <v>0</v>
      </c>
      <c r="F151" s="90">
        <v>0</v>
      </c>
      <c r="G151" s="23">
        <v>-6202</v>
      </c>
      <c r="H151" s="23">
        <v>-1307</v>
      </c>
    </row>
    <row r="152" spans="1:8" s="19" customFormat="1" ht="16.5" customHeight="1" x14ac:dyDescent="0.3">
      <c r="A152" s="17" t="s">
        <v>396</v>
      </c>
      <c r="B152" s="44" t="s">
        <v>385</v>
      </c>
      <c r="C152" s="89">
        <f t="shared" ref="C152:H152" si="68">+C153+C154</f>
        <v>0</v>
      </c>
      <c r="D152" s="89">
        <f t="shared" si="68"/>
        <v>5290000</v>
      </c>
      <c r="E152" s="89">
        <f t="shared" si="68"/>
        <v>5553000</v>
      </c>
      <c r="F152" s="89">
        <f t="shared" si="68"/>
        <v>817000</v>
      </c>
      <c r="G152" s="89">
        <f t="shared" si="68"/>
        <v>816680</v>
      </c>
      <c r="H152" s="89">
        <f t="shared" si="68"/>
        <v>273569</v>
      </c>
    </row>
    <row r="153" spans="1:8" s="19" customFormat="1" ht="16.5" customHeight="1" x14ac:dyDescent="0.3">
      <c r="A153" s="22"/>
      <c r="B153" s="42" t="s">
        <v>379</v>
      </c>
      <c r="C153" s="89"/>
      <c r="D153" s="90">
        <v>5290000</v>
      </c>
      <c r="E153" s="90">
        <v>5553000</v>
      </c>
      <c r="F153" s="90">
        <v>817000</v>
      </c>
      <c r="G153" s="45">
        <v>816680</v>
      </c>
      <c r="H153" s="45">
        <v>273569</v>
      </c>
    </row>
    <row r="154" spans="1:8" s="19" customFormat="1" ht="16.5" customHeight="1" x14ac:dyDescent="0.3">
      <c r="A154" s="22"/>
      <c r="B154" s="42" t="s">
        <v>387</v>
      </c>
      <c r="C154" s="89"/>
      <c r="D154" s="90">
        <v>0</v>
      </c>
      <c r="E154" s="90">
        <v>0</v>
      </c>
      <c r="F154" s="90">
        <v>0</v>
      </c>
      <c r="G154" s="45">
        <v>0</v>
      </c>
      <c r="H154" s="45">
        <v>0</v>
      </c>
    </row>
    <row r="155" spans="1:8" ht="16.5" customHeight="1" x14ac:dyDescent="0.3">
      <c r="A155" s="22"/>
      <c r="B155" s="24" t="s">
        <v>328</v>
      </c>
      <c r="C155" s="89"/>
      <c r="D155" s="90">
        <v>0</v>
      </c>
      <c r="E155" s="90">
        <v>0</v>
      </c>
      <c r="F155" s="90">
        <v>0</v>
      </c>
      <c r="G155" s="45">
        <v>-817</v>
      </c>
      <c r="H155" s="45">
        <v>-817</v>
      </c>
    </row>
    <row r="156" spans="1:8" ht="16.5" customHeight="1" x14ac:dyDescent="0.3">
      <c r="A156" s="17" t="s">
        <v>398</v>
      </c>
      <c r="B156" s="44" t="s">
        <v>389</v>
      </c>
      <c r="C156" s="87">
        <f>+C157+C158+C160+C161+C162+C159</f>
        <v>0</v>
      </c>
      <c r="D156" s="87">
        <f t="shared" ref="D156:H156" si="69">+D157+D158+D160+D161+D162+D159</f>
        <v>18061160</v>
      </c>
      <c r="E156" s="87">
        <f t="shared" si="69"/>
        <v>18641540</v>
      </c>
      <c r="F156" s="87">
        <f t="shared" si="69"/>
        <v>5658620</v>
      </c>
      <c r="G156" s="87">
        <f t="shared" si="69"/>
        <v>5657740</v>
      </c>
      <c r="H156" s="87">
        <f t="shared" si="69"/>
        <v>1986068</v>
      </c>
    </row>
    <row r="157" spans="1:8" x14ac:dyDescent="0.3">
      <c r="A157" s="22"/>
      <c r="B157" s="23" t="s">
        <v>390</v>
      </c>
      <c r="C157" s="89"/>
      <c r="D157" s="90">
        <v>18016760</v>
      </c>
      <c r="E157" s="90">
        <v>18609620</v>
      </c>
      <c r="F157" s="90">
        <v>5646620</v>
      </c>
      <c r="G157" s="45">
        <v>5646620</v>
      </c>
      <c r="H157" s="45">
        <v>1983008</v>
      </c>
    </row>
    <row r="158" spans="1:8" ht="30" x14ac:dyDescent="0.3">
      <c r="A158" s="22"/>
      <c r="B158" s="23" t="s">
        <v>391</v>
      </c>
      <c r="C158" s="89"/>
      <c r="D158" s="90">
        <v>0</v>
      </c>
      <c r="E158" s="90">
        <v>0</v>
      </c>
      <c r="F158" s="90">
        <v>0</v>
      </c>
      <c r="G158" s="45">
        <v>0</v>
      </c>
      <c r="H158" s="45">
        <v>0</v>
      </c>
    </row>
    <row r="159" spans="1:8" x14ac:dyDescent="0.3">
      <c r="A159" s="22"/>
      <c r="B159" s="23" t="s">
        <v>509</v>
      </c>
      <c r="C159" s="89"/>
      <c r="D159" s="90">
        <v>0</v>
      </c>
      <c r="E159" s="90">
        <v>0</v>
      </c>
      <c r="F159" s="90">
        <v>0</v>
      </c>
      <c r="G159" s="45">
        <v>0</v>
      </c>
      <c r="H159" s="45">
        <v>0</v>
      </c>
    </row>
    <row r="160" spans="1:8" ht="30" x14ac:dyDescent="0.3">
      <c r="A160" s="22"/>
      <c r="B160" s="23" t="s">
        <v>392</v>
      </c>
      <c r="C160" s="89"/>
      <c r="D160" s="90">
        <v>44400</v>
      </c>
      <c r="E160" s="90">
        <v>31920</v>
      </c>
      <c r="F160" s="90">
        <v>12000</v>
      </c>
      <c r="G160" s="45">
        <v>11120</v>
      </c>
      <c r="H160" s="45">
        <v>3060</v>
      </c>
    </row>
    <row r="161" spans="1:8" s="19" customFormat="1" ht="30" x14ac:dyDescent="0.3">
      <c r="A161" s="22"/>
      <c r="B161" s="23" t="s">
        <v>393</v>
      </c>
      <c r="C161" s="89"/>
      <c r="D161" s="90">
        <v>0</v>
      </c>
      <c r="E161" s="90">
        <v>0</v>
      </c>
      <c r="F161" s="90">
        <v>0</v>
      </c>
      <c r="G161" s="45">
        <v>0</v>
      </c>
      <c r="H161" s="45">
        <v>0</v>
      </c>
    </row>
    <row r="162" spans="1:8" s="19" customFormat="1" ht="30" x14ac:dyDescent="0.3">
      <c r="A162" s="22"/>
      <c r="B162" s="23" t="s">
        <v>496</v>
      </c>
      <c r="C162" s="89"/>
      <c r="D162" s="90">
        <v>0</v>
      </c>
      <c r="E162" s="90">
        <v>0</v>
      </c>
      <c r="F162" s="90">
        <v>0</v>
      </c>
      <c r="G162" s="45">
        <v>0</v>
      </c>
      <c r="H162" s="45">
        <v>0</v>
      </c>
    </row>
    <row r="163" spans="1:8" x14ac:dyDescent="0.3">
      <c r="A163" s="22"/>
      <c r="B163" s="24" t="s">
        <v>328</v>
      </c>
      <c r="C163" s="89"/>
      <c r="D163" s="90">
        <v>0</v>
      </c>
      <c r="E163" s="90">
        <v>0</v>
      </c>
      <c r="F163" s="90">
        <v>0</v>
      </c>
      <c r="G163" s="45">
        <v>-761</v>
      </c>
      <c r="H163" s="45">
        <v>-423</v>
      </c>
    </row>
    <row r="164" spans="1:8" ht="16.5" customHeight="1" x14ac:dyDescent="0.3">
      <c r="A164" s="17" t="s">
        <v>403</v>
      </c>
      <c r="B164" s="44" t="s">
        <v>395</v>
      </c>
      <c r="C164" s="89">
        <f>+C165+C166+C167</f>
        <v>0</v>
      </c>
      <c r="D164" s="89">
        <f t="shared" ref="D164:H164" si="70">+D165+D166+D167</f>
        <v>1815000</v>
      </c>
      <c r="E164" s="89">
        <f t="shared" si="70"/>
        <v>1872000</v>
      </c>
      <c r="F164" s="89">
        <f t="shared" si="70"/>
        <v>452000</v>
      </c>
      <c r="G164" s="89">
        <f t="shared" si="70"/>
        <v>448882</v>
      </c>
      <c r="H164" s="89">
        <f t="shared" si="70"/>
        <v>162295</v>
      </c>
    </row>
    <row r="165" spans="1:8" ht="16.5" customHeight="1" x14ac:dyDescent="0.3">
      <c r="A165" s="17"/>
      <c r="B165" s="42" t="s">
        <v>379</v>
      </c>
      <c r="C165" s="89"/>
      <c r="D165" s="90">
        <v>1815000</v>
      </c>
      <c r="E165" s="90">
        <v>1872000</v>
      </c>
      <c r="F165" s="90">
        <v>452000</v>
      </c>
      <c r="G165" s="45">
        <v>448882</v>
      </c>
      <c r="H165" s="45">
        <v>162295</v>
      </c>
    </row>
    <row r="166" spans="1:8" ht="16.5" customHeight="1" x14ac:dyDescent="0.3">
      <c r="A166" s="22"/>
      <c r="B166" s="42" t="s">
        <v>387</v>
      </c>
      <c r="C166" s="89"/>
      <c r="D166" s="90">
        <v>0</v>
      </c>
      <c r="E166" s="90">
        <v>0</v>
      </c>
      <c r="F166" s="90">
        <v>0</v>
      </c>
      <c r="G166" s="45">
        <v>0</v>
      </c>
      <c r="H166" s="45">
        <v>0</v>
      </c>
    </row>
    <row r="167" spans="1:8" ht="30" x14ac:dyDescent="0.3">
      <c r="A167" s="22"/>
      <c r="B167" s="42" t="s">
        <v>496</v>
      </c>
      <c r="C167" s="89"/>
      <c r="D167" s="90">
        <v>0</v>
      </c>
      <c r="E167" s="90">
        <v>0</v>
      </c>
      <c r="F167" s="90">
        <v>0</v>
      </c>
      <c r="G167" s="45">
        <v>0</v>
      </c>
      <c r="H167" s="45">
        <v>0</v>
      </c>
    </row>
    <row r="168" spans="1:8" ht="16.5" customHeight="1" x14ac:dyDescent="0.3">
      <c r="A168" s="22"/>
      <c r="B168" s="24" t="s">
        <v>328</v>
      </c>
      <c r="C168" s="89"/>
      <c r="D168" s="90">
        <v>0</v>
      </c>
      <c r="E168" s="90">
        <v>0</v>
      </c>
      <c r="F168" s="90">
        <v>0</v>
      </c>
      <c r="G168" s="45">
        <v>-37</v>
      </c>
      <c r="H168" s="45">
        <v>-7</v>
      </c>
    </row>
    <row r="169" spans="1:8" s="19" customFormat="1" ht="16.5" customHeight="1" x14ac:dyDescent="0.3">
      <c r="A169" s="17" t="s">
        <v>406</v>
      </c>
      <c r="B169" s="20" t="s">
        <v>397</v>
      </c>
      <c r="C169" s="89"/>
      <c r="D169" s="87">
        <v>1265000</v>
      </c>
      <c r="E169" s="87">
        <v>1395000</v>
      </c>
      <c r="F169" s="87">
        <v>377000</v>
      </c>
      <c r="G169" s="89">
        <v>376999</v>
      </c>
      <c r="H169" s="89">
        <v>149999</v>
      </c>
    </row>
    <row r="170" spans="1:8" ht="16.5" customHeight="1" x14ac:dyDescent="0.3">
      <c r="A170" s="17"/>
      <c r="B170" s="24" t="s">
        <v>328</v>
      </c>
      <c r="C170" s="89"/>
      <c r="D170" s="90">
        <v>0</v>
      </c>
      <c r="E170" s="90">
        <v>0</v>
      </c>
      <c r="F170" s="90">
        <v>0</v>
      </c>
      <c r="G170" s="96">
        <v>0</v>
      </c>
      <c r="H170" s="96">
        <v>0</v>
      </c>
    </row>
    <row r="171" spans="1:8" ht="16.5" customHeight="1" x14ac:dyDescent="0.3">
      <c r="A171" s="17" t="s">
        <v>408</v>
      </c>
      <c r="B171" s="20" t="s">
        <v>399</v>
      </c>
      <c r="C171" s="88">
        <f t="shared" ref="C171" si="71">+C172+C179</f>
        <v>0</v>
      </c>
      <c r="D171" s="88">
        <f t="shared" ref="D171:H171" si="72">+D172+D179</f>
        <v>202953200</v>
      </c>
      <c r="E171" s="88">
        <f t="shared" si="72"/>
        <v>203314850</v>
      </c>
      <c r="F171" s="88">
        <f t="shared" si="72"/>
        <v>62425850</v>
      </c>
      <c r="G171" s="88">
        <f t="shared" si="72"/>
        <v>62425850</v>
      </c>
      <c r="H171" s="88">
        <f t="shared" si="72"/>
        <v>20235765</v>
      </c>
    </row>
    <row r="172" spans="1:8" ht="16.5" customHeight="1" x14ac:dyDescent="0.3">
      <c r="A172" s="22" t="s">
        <v>410</v>
      </c>
      <c r="B172" s="20" t="s">
        <v>400</v>
      </c>
      <c r="C172" s="89">
        <f>C173+C176+C175+C177+C174</f>
        <v>0</v>
      </c>
      <c r="D172" s="89">
        <f t="shared" ref="D172:H172" si="73">D173+D176+D175+D177+D174</f>
        <v>202953200</v>
      </c>
      <c r="E172" s="89">
        <f t="shared" si="73"/>
        <v>203314850</v>
      </c>
      <c r="F172" s="89">
        <f t="shared" si="73"/>
        <v>62425850</v>
      </c>
      <c r="G172" s="89">
        <f t="shared" si="73"/>
        <v>62425850</v>
      </c>
      <c r="H172" s="89">
        <f t="shared" si="73"/>
        <v>20235765</v>
      </c>
    </row>
    <row r="173" spans="1:8" x14ac:dyDescent="0.3">
      <c r="A173" s="22"/>
      <c r="B173" s="23" t="s">
        <v>336</v>
      </c>
      <c r="C173" s="89"/>
      <c r="D173" s="90">
        <v>198874880</v>
      </c>
      <c r="E173" s="90">
        <v>199715530</v>
      </c>
      <c r="F173" s="90">
        <v>60717530</v>
      </c>
      <c r="G173" s="45">
        <v>60717530</v>
      </c>
      <c r="H173" s="45">
        <v>19769000</v>
      </c>
    </row>
    <row r="174" spans="1:8" ht="30" x14ac:dyDescent="0.3">
      <c r="A174" s="22"/>
      <c r="B174" s="23" t="s">
        <v>496</v>
      </c>
      <c r="C174" s="89"/>
      <c r="D174" s="90">
        <v>974000</v>
      </c>
      <c r="E174" s="90">
        <v>1339000</v>
      </c>
      <c r="F174" s="90">
        <v>884000</v>
      </c>
      <c r="G174" s="45">
        <v>884000</v>
      </c>
      <c r="H174" s="45">
        <v>196045</v>
      </c>
    </row>
    <row r="175" spans="1:8" ht="45" x14ac:dyDescent="0.3">
      <c r="A175" s="22"/>
      <c r="B175" s="23" t="s">
        <v>401</v>
      </c>
      <c r="C175" s="89"/>
      <c r="D175" s="90">
        <v>0</v>
      </c>
      <c r="E175" s="90">
        <v>0</v>
      </c>
      <c r="F175" s="90">
        <v>0</v>
      </c>
      <c r="G175" s="45">
        <v>0</v>
      </c>
      <c r="H175" s="45">
        <v>0</v>
      </c>
    </row>
    <row r="176" spans="1:8" ht="30" x14ac:dyDescent="0.3">
      <c r="A176" s="22"/>
      <c r="B176" s="23" t="s">
        <v>402</v>
      </c>
      <c r="C176" s="89"/>
      <c r="D176" s="90">
        <v>0</v>
      </c>
      <c r="E176" s="90">
        <v>0</v>
      </c>
      <c r="F176" s="90">
        <v>0</v>
      </c>
      <c r="G176" s="96">
        <v>0</v>
      </c>
      <c r="H176" s="96">
        <v>0</v>
      </c>
    </row>
    <row r="177" spans="1:8" x14ac:dyDescent="0.3">
      <c r="A177" s="22"/>
      <c r="B177" s="47" t="s">
        <v>404</v>
      </c>
      <c r="C177" s="89"/>
      <c r="D177" s="90">
        <v>3104320</v>
      </c>
      <c r="E177" s="90">
        <v>2260320</v>
      </c>
      <c r="F177" s="90">
        <v>824320</v>
      </c>
      <c r="G177" s="45">
        <v>824320</v>
      </c>
      <c r="H177" s="45">
        <v>270720</v>
      </c>
    </row>
    <row r="178" spans="1:8" x14ac:dyDescent="0.3">
      <c r="A178" s="22"/>
      <c r="B178" s="24" t="s">
        <v>328</v>
      </c>
      <c r="C178" s="89"/>
      <c r="D178" s="90">
        <v>0</v>
      </c>
      <c r="E178" s="90">
        <v>0</v>
      </c>
      <c r="F178" s="90">
        <v>0</v>
      </c>
      <c r="G178" s="45">
        <v>-159476</v>
      </c>
      <c r="H178" s="45">
        <v>-1934</v>
      </c>
    </row>
    <row r="179" spans="1:8" ht="16.5" customHeight="1" x14ac:dyDescent="0.3">
      <c r="A179" s="22" t="s">
        <v>414</v>
      </c>
      <c r="B179" s="20" t="s">
        <v>405</v>
      </c>
      <c r="C179" s="89">
        <f t="shared" ref="C179:H179" si="74">C180+C181</f>
        <v>0</v>
      </c>
      <c r="D179" s="89">
        <f t="shared" si="74"/>
        <v>0</v>
      </c>
      <c r="E179" s="89">
        <f t="shared" si="74"/>
        <v>0</v>
      </c>
      <c r="F179" s="89">
        <f t="shared" si="74"/>
        <v>0</v>
      </c>
      <c r="G179" s="89">
        <f t="shared" si="74"/>
        <v>0</v>
      </c>
      <c r="H179" s="89">
        <f t="shared" si="74"/>
        <v>0</v>
      </c>
    </row>
    <row r="180" spans="1:8" ht="16.5" customHeight="1" x14ac:dyDescent="0.3">
      <c r="A180" s="22"/>
      <c r="B180" s="23" t="s">
        <v>336</v>
      </c>
      <c r="C180" s="89"/>
      <c r="D180" s="90">
        <v>0</v>
      </c>
      <c r="E180" s="90">
        <v>0</v>
      </c>
      <c r="F180" s="90">
        <v>0</v>
      </c>
      <c r="G180" s="45">
        <v>0</v>
      </c>
      <c r="H180" s="45">
        <v>0</v>
      </c>
    </row>
    <row r="181" spans="1:8" ht="16.5" customHeight="1" x14ac:dyDescent="0.3">
      <c r="A181" s="22"/>
      <c r="B181" s="48" t="s">
        <v>407</v>
      </c>
      <c r="C181" s="89"/>
      <c r="D181" s="90">
        <v>0</v>
      </c>
      <c r="E181" s="90">
        <v>0</v>
      </c>
      <c r="F181" s="90">
        <v>0</v>
      </c>
      <c r="G181" s="45">
        <v>0</v>
      </c>
      <c r="H181" s="45">
        <v>0</v>
      </c>
    </row>
    <row r="182" spans="1:8" ht="16.5" customHeight="1" x14ac:dyDescent="0.3">
      <c r="A182" s="22"/>
      <c r="B182" s="24" t="s">
        <v>328</v>
      </c>
      <c r="C182" s="89"/>
      <c r="D182" s="90">
        <v>0</v>
      </c>
      <c r="E182" s="90">
        <v>0</v>
      </c>
      <c r="F182" s="90">
        <v>0</v>
      </c>
      <c r="G182" s="45">
        <v>0</v>
      </c>
      <c r="H182" s="45">
        <v>0</v>
      </c>
    </row>
    <row r="183" spans="1:8" s="19" customFormat="1" ht="16.5" customHeight="1" x14ac:dyDescent="0.3">
      <c r="A183" s="17" t="s">
        <v>417</v>
      </c>
      <c r="B183" s="20" t="s">
        <v>409</v>
      </c>
      <c r="C183" s="89"/>
      <c r="D183" s="87">
        <v>3301000</v>
      </c>
      <c r="E183" s="87">
        <v>3264000</v>
      </c>
      <c r="F183" s="87">
        <v>824000</v>
      </c>
      <c r="G183" s="86">
        <v>816951</v>
      </c>
      <c r="H183" s="86">
        <v>289064</v>
      </c>
    </row>
    <row r="184" spans="1:8" ht="16.5" customHeight="1" x14ac:dyDescent="0.3">
      <c r="A184" s="17"/>
      <c r="B184" s="24" t="s">
        <v>328</v>
      </c>
      <c r="C184" s="89"/>
      <c r="D184" s="90">
        <v>0</v>
      </c>
      <c r="E184" s="90">
        <v>0</v>
      </c>
      <c r="F184" s="90">
        <v>0</v>
      </c>
      <c r="G184" s="45">
        <v>-123</v>
      </c>
      <c r="H184" s="45">
        <v>-123</v>
      </c>
    </row>
    <row r="185" spans="1:8" s="19" customFormat="1" ht="16.5" customHeight="1" x14ac:dyDescent="0.3">
      <c r="A185" s="17" t="s">
        <v>418</v>
      </c>
      <c r="B185" s="20" t="s">
        <v>411</v>
      </c>
      <c r="C185" s="89"/>
      <c r="D185" s="87">
        <v>7726840</v>
      </c>
      <c r="E185" s="87">
        <v>7726840</v>
      </c>
      <c r="F185" s="87">
        <v>6289640</v>
      </c>
      <c r="G185" s="86">
        <v>6289635</v>
      </c>
      <c r="H185" s="86">
        <v>-1</v>
      </c>
    </row>
    <row r="186" spans="1:8" ht="16.5" customHeight="1" x14ac:dyDescent="0.3">
      <c r="A186" s="17"/>
      <c r="B186" s="24" t="s">
        <v>328</v>
      </c>
      <c r="C186" s="89"/>
      <c r="D186" s="90">
        <v>0</v>
      </c>
      <c r="E186" s="90">
        <v>0</v>
      </c>
      <c r="F186" s="90">
        <v>0</v>
      </c>
      <c r="G186" s="45">
        <v>-55489</v>
      </c>
      <c r="H186" s="45">
        <v>-55489</v>
      </c>
    </row>
    <row r="187" spans="1:8" x14ac:dyDescent="0.3">
      <c r="A187" s="17"/>
      <c r="B187" s="20" t="s">
        <v>412</v>
      </c>
      <c r="C187" s="89">
        <f t="shared" ref="C187" si="75">C88+C100+C116+C132+C134+C136+C146+C151+C155+C163+C168+C170+C178+C182+C184+C186</f>
        <v>0</v>
      </c>
      <c r="D187" s="89">
        <f t="shared" ref="D187:H187" si="76">D88+D100+D116+D132+D134+D136+D146+D151+D155+D163+D168+D170+D178+D182+D184+D186</f>
        <v>0</v>
      </c>
      <c r="E187" s="89">
        <f t="shared" si="76"/>
        <v>0</v>
      </c>
      <c r="F187" s="89">
        <f t="shared" si="76"/>
        <v>0</v>
      </c>
      <c r="G187" s="89">
        <f t="shared" si="76"/>
        <v>-280266</v>
      </c>
      <c r="H187" s="89">
        <f t="shared" si="76"/>
        <v>-76110</v>
      </c>
    </row>
    <row r="188" spans="1:8" ht="30" x14ac:dyDescent="0.3">
      <c r="A188" s="17" t="s">
        <v>208</v>
      </c>
      <c r="B188" s="20" t="s">
        <v>193</v>
      </c>
      <c r="C188" s="89">
        <f t="shared" ref="C188:H188" si="77">C189</f>
        <v>0</v>
      </c>
      <c r="D188" s="89">
        <f t="shared" si="77"/>
        <v>241707000</v>
      </c>
      <c r="E188" s="89">
        <f t="shared" si="77"/>
        <v>241707000</v>
      </c>
      <c r="F188" s="89">
        <f t="shared" si="77"/>
        <v>73426590</v>
      </c>
      <c r="G188" s="89">
        <f t="shared" si="77"/>
        <v>73281099</v>
      </c>
      <c r="H188" s="89">
        <f t="shared" si="77"/>
        <v>24062236</v>
      </c>
    </row>
    <row r="189" spans="1:8" x14ac:dyDescent="0.3">
      <c r="A189" s="17" t="s">
        <v>421</v>
      </c>
      <c r="B189" s="20" t="s">
        <v>413</v>
      </c>
      <c r="C189" s="89">
        <f t="shared" ref="C189:H189" si="78">C190+C200</f>
        <v>0</v>
      </c>
      <c r="D189" s="89">
        <f t="shared" si="78"/>
        <v>241707000</v>
      </c>
      <c r="E189" s="89">
        <f t="shared" si="78"/>
        <v>241707000</v>
      </c>
      <c r="F189" s="89">
        <f t="shared" si="78"/>
        <v>73426590</v>
      </c>
      <c r="G189" s="89">
        <f t="shared" si="78"/>
        <v>73281099</v>
      </c>
      <c r="H189" s="89">
        <f t="shared" si="78"/>
        <v>24062236</v>
      </c>
    </row>
    <row r="190" spans="1:8" ht="30" x14ac:dyDescent="0.3">
      <c r="A190" s="17" t="s">
        <v>423</v>
      </c>
      <c r="B190" s="20" t="s">
        <v>415</v>
      </c>
      <c r="C190" s="89">
        <f>C191+C194+C192+C193+C198+C199</f>
        <v>0</v>
      </c>
      <c r="D190" s="89">
        <f t="shared" ref="D190:H190" si="79">D191+D194+D192+D193+D198+D199</f>
        <v>241707000</v>
      </c>
      <c r="E190" s="89">
        <f t="shared" si="79"/>
        <v>241707000</v>
      </c>
      <c r="F190" s="89">
        <f t="shared" si="79"/>
        <v>73426590</v>
      </c>
      <c r="G190" s="89">
        <f t="shared" si="79"/>
        <v>73281099</v>
      </c>
      <c r="H190" s="89">
        <f t="shared" si="79"/>
        <v>24062236</v>
      </c>
    </row>
    <row r="191" spans="1:8" ht="30" x14ac:dyDescent="0.3">
      <c r="A191" s="17"/>
      <c r="B191" s="24" t="s">
        <v>484</v>
      </c>
      <c r="C191" s="89"/>
      <c r="D191" s="90">
        <v>218280000</v>
      </c>
      <c r="E191" s="90">
        <v>218280000</v>
      </c>
      <c r="F191" s="90">
        <v>66694230</v>
      </c>
      <c r="G191" s="89">
        <v>66594106</v>
      </c>
      <c r="H191" s="89">
        <v>21681933</v>
      </c>
    </row>
    <row r="192" spans="1:8" ht="30" x14ac:dyDescent="0.3">
      <c r="A192" s="17"/>
      <c r="B192" s="24" t="s">
        <v>485</v>
      </c>
      <c r="C192" s="89"/>
      <c r="D192" s="90">
        <v>1390000</v>
      </c>
      <c r="E192" s="90">
        <v>1390000</v>
      </c>
      <c r="F192" s="90">
        <v>417000</v>
      </c>
      <c r="G192" s="89">
        <v>407492</v>
      </c>
      <c r="H192" s="89">
        <v>133582</v>
      </c>
    </row>
    <row r="193" spans="1:8" ht="30" x14ac:dyDescent="0.3">
      <c r="A193" s="17"/>
      <c r="B193" s="24" t="s">
        <v>486</v>
      </c>
      <c r="C193" s="89"/>
      <c r="D193" s="90">
        <v>540000</v>
      </c>
      <c r="E193" s="90">
        <v>540000</v>
      </c>
      <c r="F193" s="90">
        <v>161000</v>
      </c>
      <c r="G193" s="89">
        <v>159001</v>
      </c>
      <c r="H193" s="89">
        <v>53670</v>
      </c>
    </row>
    <row r="194" spans="1:8" ht="45" x14ac:dyDescent="0.3">
      <c r="A194" s="17"/>
      <c r="B194" s="102" t="s">
        <v>487</v>
      </c>
      <c r="C194" s="89">
        <f>C195+C196+C197</f>
        <v>0</v>
      </c>
      <c r="D194" s="89">
        <f t="shared" ref="D194:H194" si="80">D195+D196+D197</f>
        <v>21367000</v>
      </c>
      <c r="E194" s="89">
        <f t="shared" si="80"/>
        <v>21367000</v>
      </c>
      <c r="F194" s="89">
        <f t="shared" si="80"/>
        <v>6121360</v>
      </c>
      <c r="G194" s="89">
        <f t="shared" si="80"/>
        <v>6110911</v>
      </c>
      <c r="H194" s="89">
        <f t="shared" si="80"/>
        <v>2192149</v>
      </c>
    </row>
    <row r="195" spans="1:8" ht="75" x14ac:dyDescent="0.3">
      <c r="A195" s="17"/>
      <c r="B195" s="24" t="s">
        <v>416</v>
      </c>
      <c r="C195" s="89"/>
      <c r="D195" s="90">
        <v>8800000</v>
      </c>
      <c r="E195" s="90">
        <v>8800000</v>
      </c>
      <c r="F195" s="90">
        <v>2639000</v>
      </c>
      <c r="G195" s="89">
        <v>2632680</v>
      </c>
      <c r="H195" s="89">
        <v>883528</v>
      </c>
    </row>
    <row r="196" spans="1:8" ht="75" x14ac:dyDescent="0.3">
      <c r="A196" s="17"/>
      <c r="B196" s="24" t="s">
        <v>511</v>
      </c>
      <c r="C196" s="89"/>
      <c r="D196" s="90">
        <v>8830000</v>
      </c>
      <c r="E196" s="90">
        <v>8830000</v>
      </c>
      <c r="F196" s="90">
        <v>2651360</v>
      </c>
      <c r="G196" s="89">
        <v>2648759</v>
      </c>
      <c r="H196" s="89">
        <v>890514</v>
      </c>
    </row>
    <row r="197" spans="1:8" ht="60" x14ac:dyDescent="0.3">
      <c r="A197" s="17"/>
      <c r="B197" s="24" t="s">
        <v>510</v>
      </c>
      <c r="C197" s="89"/>
      <c r="D197" s="90">
        <v>3737000</v>
      </c>
      <c r="E197" s="90">
        <v>3737000</v>
      </c>
      <c r="F197" s="90">
        <v>831000</v>
      </c>
      <c r="G197" s="89">
        <v>829472</v>
      </c>
      <c r="H197" s="89">
        <v>418107</v>
      </c>
    </row>
    <row r="198" spans="1:8" ht="45" x14ac:dyDescent="0.3">
      <c r="A198" s="17"/>
      <c r="B198" s="24" t="s">
        <v>488</v>
      </c>
      <c r="C198" s="89"/>
      <c r="D198" s="90">
        <v>0</v>
      </c>
      <c r="E198" s="90">
        <v>0</v>
      </c>
      <c r="F198" s="90">
        <v>0</v>
      </c>
      <c r="G198" s="89">
        <v>0</v>
      </c>
      <c r="H198" s="89">
        <v>0</v>
      </c>
    </row>
    <row r="199" spans="1:8" ht="45" x14ac:dyDescent="0.3">
      <c r="A199" s="17"/>
      <c r="B199" s="24" t="s">
        <v>505</v>
      </c>
      <c r="C199" s="89"/>
      <c r="D199" s="90">
        <v>130000</v>
      </c>
      <c r="E199" s="90">
        <v>130000</v>
      </c>
      <c r="F199" s="90">
        <v>33000</v>
      </c>
      <c r="G199" s="89">
        <v>9589</v>
      </c>
      <c r="H199" s="89">
        <v>902</v>
      </c>
    </row>
    <row r="200" spans="1:8" x14ac:dyDescent="0.3">
      <c r="A200" s="17" t="s">
        <v>429</v>
      </c>
      <c r="B200" s="20" t="s">
        <v>489</v>
      </c>
      <c r="C200" s="89">
        <f>C201+C202</f>
        <v>0</v>
      </c>
      <c r="D200" s="89">
        <f t="shared" ref="D200:H200" si="81">D201+D202</f>
        <v>0</v>
      </c>
      <c r="E200" s="89">
        <f t="shared" si="81"/>
        <v>0</v>
      </c>
      <c r="F200" s="89">
        <f t="shared" si="81"/>
        <v>0</v>
      </c>
      <c r="G200" s="89">
        <f t="shared" si="81"/>
        <v>0</v>
      </c>
      <c r="H200" s="89">
        <f t="shared" si="81"/>
        <v>0</v>
      </c>
    </row>
    <row r="201" spans="1:8" ht="45" x14ac:dyDescent="0.3">
      <c r="A201" s="17"/>
      <c r="B201" s="24" t="s">
        <v>490</v>
      </c>
      <c r="C201" s="89"/>
      <c r="D201" s="90">
        <v>0</v>
      </c>
      <c r="E201" s="90">
        <v>0</v>
      </c>
      <c r="F201" s="90">
        <v>0</v>
      </c>
      <c r="G201" s="89">
        <v>0</v>
      </c>
      <c r="H201" s="89">
        <v>0</v>
      </c>
    </row>
    <row r="202" spans="1:8" ht="30" x14ac:dyDescent="0.3">
      <c r="A202" s="17"/>
      <c r="B202" s="24" t="s">
        <v>491</v>
      </c>
      <c r="C202" s="89"/>
      <c r="D202" s="90">
        <v>0</v>
      </c>
      <c r="E202" s="90">
        <v>0</v>
      </c>
      <c r="F202" s="90">
        <v>0</v>
      </c>
      <c r="G202" s="89">
        <v>0</v>
      </c>
      <c r="H202" s="89">
        <v>0</v>
      </c>
    </row>
    <row r="203" spans="1:8" x14ac:dyDescent="0.3">
      <c r="A203" s="17" t="s">
        <v>431</v>
      </c>
      <c r="B203" s="49" t="s">
        <v>419</v>
      </c>
      <c r="C203" s="93">
        <f>+C204</f>
        <v>0</v>
      </c>
      <c r="D203" s="93">
        <f t="shared" ref="D203:H205" si="82">+D204</f>
        <v>67425000</v>
      </c>
      <c r="E203" s="93">
        <f t="shared" si="82"/>
        <v>67425000</v>
      </c>
      <c r="F203" s="93">
        <f t="shared" si="82"/>
        <v>30103720</v>
      </c>
      <c r="G203" s="93">
        <f t="shared" si="82"/>
        <v>30083443</v>
      </c>
      <c r="H203" s="93">
        <f t="shared" si="82"/>
        <v>10410686</v>
      </c>
    </row>
    <row r="204" spans="1:8" ht="16.5" customHeight="1" x14ac:dyDescent="0.3">
      <c r="A204" s="17" t="s">
        <v>433</v>
      </c>
      <c r="B204" s="49" t="s">
        <v>189</v>
      </c>
      <c r="C204" s="93">
        <f>+C205</f>
        <v>0</v>
      </c>
      <c r="D204" s="93">
        <f t="shared" si="82"/>
        <v>67425000</v>
      </c>
      <c r="E204" s="93">
        <f t="shared" si="82"/>
        <v>67425000</v>
      </c>
      <c r="F204" s="93">
        <f t="shared" si="82"/>
        <v>30103720</v>
      </c>
      <c r="G204" s="93">
        <f t="shared" si="82"/>
        <v>30083443</v>
      </c>
      <c r="H204" s="93">
        <f t="shared" si="82"/>
        <v>10410686</v>
      </c>
    </row>
    <row r="205" spans="1:8" ht="16.5" customHeight="1" x14ac:dyDescent="0.3">
      <c r="A205" s="17" t="s">
        <v>435</v>
      </c>
      <c r="B205" s="20" t="s">
        <v>420</v>
      </c>
      <c r="C205" s="93">
        <f>+C206</f>
        <v>0</v>
      </c>
      <c r="D205" s="93">
        <f t="shared" si="82"/>
        <v>67425000</v>
      </c>
      <c r="E205" s="93">
        <f t="shared" si="82"/>
        <v>67425000</v>
      </c>
      <c r="F205" s="93">
        <f t="shared" si="82"/>
        <v>30103720</v>
      </c>
      <c r="G205" s="93">
        <f t="shared" si="82"/>
        <v>30083443</v>
      </c>
      <c r="H205" s="93">
        <f t="shared" si="82"/>
        <v>10410686</v>
      </c>
    </row>
    <row r="206" spans="1:8" ht="16.5" customHeight="1" x14ac:dyDescent="0.3">
      <c r="A206" s="22" t="s">
        <v>437</v>
      </c>
      <c r="B206" s="49" t="s">
        <v>422</v>
      </c>
      <c r="C206" s="88">
        <f t="shared" ref="C206:H206" si="83">C207</f>
        <v>0</v>
      </c>
      <c r="D206" s="88">
        <f t="shared" si="83"/>
        <v>67425000</v>
      </c>
      <c r="E206" s="88">
        <f t="shared" si="83"/>
        <v>67425000</v>
      </c>
      <c r="F206" s="88">
        <f t="shared" si="83"/>
        <v>30103720</v>
      </c>
      <c r="G206" s="88">
        <f t="shared" si="83"/>
        <v>30083443</v>
      </c>
      <c r="H206" s="88">
        <f t="shared" si="83"/>
        <v>10410686</v>
      </c>
    </row>
    <row r="207" spans="1:8" ht="16.5" customHeight="1" x14ac:dyDescent="0.3">
      <c r="A207" s="22" t="s">
        <v>439</v>
      </c>
      <c r="B207" s="49" t="s">
        <v>424</v>
      </c>
      <c r="C207" s="88">
        <f t="shared" ref="C207:H207" si="84">C209+C210+C211</f>
        <v>0</v>
      </c>
      <c r="D207" s="88">
        <f t="shared" si="84"/>
        <v>67425000</v>
      </c>
      <c r="E207" s="88">
        <f t="shared" si="84"/>
        <v>67425000</v>
      </c>
      <c r="F207" s="88">
        <f t="shared" si="84"/>
        <v>30103720</v>
      </c>
      <c r="G207" s="88">
        <f t="shared" si="84"/>
        <v>30083443</v>
      </c>
      <c r="H207" s="88">
        <f t="shared" si="84"/>
        <v>10410686</v>
      </c>
    </row>
    <row r="208" spans="1:8" ht="16.5" customHeight="1" x14ac:dyDescent="0.3">
      <c r="A208" s="17" t="s">
        <v>441</v>
      </c>
      <c r="B208" s="49" t="s">
        <v>425</v>
      </c>
      <c r="C208" s="88">
        <f t="shared" ref="C208:H208" si="85">C209</f>
        <v>0</v>
      </c>
      <c r="D208" s="88">
        <f t="shared" si="85"/>
        <v>50569000</v>
      </c>
      <c r="E208" s="88">
        <f t="shared" si="85"/>
        <v>50569000</v>
      </c>
      <c r="F208" s="88">
        <f t="shared" si="85"/>
        <v>20533720</v>
      </c>
      <c r="G208" s="88">
        <f t="shared" si="85"/>
        <v>20525973</v>
      </c>
      <c r="H208" s="88">
        <f t="shared" si="85"/>
        <v>6966195</v>
      </c>
    </row>
    <row r="209" spans="1:8" ht="16.5" customHeight="1" x14ac:dyDescent="0.3">
      <c r="A209" s="22" t="s">
        <v>443</v>
      </c>
      <c r="B209" s="50" t="s">
        <v>426</v>
      </c>
      <c r="C209" s="89"/>
      <c r="D209" s="90">
        <v>50569000</v>
      </c>
      <c r="E209" s="90">
        <v>50569000</v>
      </c>
      <c r="F209" s="90">
        <v>20533720</v>
      </c>
      <c r="G209" s="45">
        <v>20525973</v>
      </c>
      <c r="H209" s="45">
        <v>6966195</v>
      </c>
    </row>
    <row r="210" spans="1:8" ht="16.5" customHeight="1" x14ac:dyDescent="0.3">
      <c r="A210" s="22" t="s">
        <v>444</v>
      </c>
      <c r="B210" s="50" t="s">
        <v>427</v>
      </c>
      <c r="C210" s="89"/>
      <c r="D210" s="90">
        <v>16856000</v>
      </c>
      <c r="E210" s="90">
        <v>16856000</v>
      </c>
      <c r="F210" s="90">
        <v>9570000</v>
      </c>
      <c r="G210" s="45">
        <v>9557470</v>
      </c>
      <c r="H210" s="45">
        <v>3444491</v>
      </c>
    </row>
    <row r="211" spans="1:8" ht="16.5" customHeight="1" x14ac:dyDescent="0.3">
      <c r="A211" s="22"/>
      <c r="B211" s="28" t="s">
        <v>428</v>
      </c>
      <c r="C211" s="89"/>
      <c r="D211" s="90">
        <v>0</v>
      </c>
      <c r="E211" s="90">
        <v>0</v>
      </c>
      <c r="F211" s="90">
        <v>0</v>
      </c>
      <c r="G211" s="45">
        <v>0</v>
      </c>
      <c r="H211" s="45">
        <v>0</v>
      </c>
    </row>
    <row r="212" spans="1:8" ht="30" x14ac:dyDescent="0.3">
      <c r="A212" s="22" t="s">
        <v>211</v>
      </c>
      <c r="B212" s="51" t="s">
        <v>195</v>
      </c>
      <c r="C212" s="86">
        <f t="shared" ref="C212" si="86">C217+C213</f>
        <v>0</v>
      </c>
      <c r="D212" s="86">
        <f t="shared" ref="D212:H212" si="87">D217+D213</f>
        <v>0</v>
      </c>
      <c r="E212" s="86">
        <f t="shared" si="87"/>
        <v>0</v>
      </c>
      <c r="F212" s="86">
        <f t="shared" si="87"/>
        <v>0</v>
      </c>
      <c r="G212" s="86">
        <f t="shared" si="87"/>
        <v>0</v>
      </c>
      <c r="H212" s="86">
        <f t="shared" si="87"/>
        <v>0</v>
      </c>
    </row>
    <row r="213" spans="1:8" x14ac:dyDescent="0.3">
      <c r="A213" s="22" t="s">
        <v>446</v>
      </c>
      <c r="B213" s="51" t="s">
        <v>430</v>
      </c>
      <c r="C213" s="86">
        <f t="shared" ref="C213" si="88">C214+C215+C216</f>
        <v>0</v>
      </c>
      <c r="D213" s="86">
        <f t="shared" ref="D213:H213" si="89">D214+D215+D216</f>
        <v>0</v>
      </c>
      <c r="E213" s="86">
        <f t="shared" si="89"/>
        <v>0</v>
      </c>
      <c r="F213" s="86">
        <f t="shared" si="89"/>
        <v>0</v>
      </c>
      <c r="G213" s="86">
        <f t="shared" si="89"/>
        <v>0</v>
      </c>
      <c r="H213" s="86">
        <f t="shared" si="89"/>
        <v>0</v>
      </c>
    </row>
    <row r="214" spans="1:8" x14ac:dyDescent="0.3">
      <c r="A214" s="22" t="s">
        <v>447</v>
      </c>
      <c r="B214" s="51" t="s">
        <v>432</v>
      </c>
      <c r="C214" s="86"/>
      <c r="D214" s="90">
        <v>0</v>
      </c>
      <c r="E214" s="90">
        <v>0</v>
      </c>
      <c r="F214" s="90">
        <v>0</v>
      </c>
      <c r="G214" s="86">
        <v>0</v>
      </c>
      <c r="H214" s="86">
        <v>0</v>
      </c>
    </row>
    <row r="215" spans="1:8" x14ac:dyDescent="0.3">
      <c r="A215" s="22" t="s">
        <v>448</v>
      </c>
      <c r="B215" s="51" t="s">
        <v>434</v>
      </c>
      <c r="C215" s="86"/>
      <c r="D215" s="90">
        <v>0</v>
      </c>
      <c r="E215" s="90">
        <v>0</v>
      </c>
      <c r="F215" s="90">
        <v>0</v>
      </c>
      <c r="G215" s="86">
        <v>0</v>
      </c>
      <c r="H215" s="86">
        <v>0</v>
      </c>
    </row>
    <row r="216" spans="1:8" x14ac:dyDescent="0.3">
      <c r="A216" s="22" t="s">
        <v>449</v>
      </c>
      <c r="B216" s="51" t="s">
        <v>436</v>
      </c>
      <c r="C216" s="86"/>
      <c r="D216" s="90">
        <v>0</v>
      </c>
      <c r="E216" s="90">
        <v>0</v>
      </c>
      <c r="F216" s="90">
        <v>0</v>
      </c>
      <c r="G216" s="86">
        <v>0</v>
      </c>
      <c r="H216" s="86">
        <v>0</v>
      </c>
    </row>
    <row r="217" spans="1:8" x14ac:dyDescent="0.3">
      <c r="A217" s="22" t="s">
        <v>450</v>
      </c>
      <c r="B217" s="51" t="s">
        <v>438</v>
      </c>
      <c r="C217" s="86">
        <f t="shared" ref="C217:H217" si="90">C218+C219+C220</f>
        <v>0</v>
      </c>
      <c r="D217" s="86">
        <f t="shared" si="90"/>
        <v>0</v>
      </c>
      <c r="E217" s="86">
        <f t="shared" si="90"/>
        <v>0</v>
      </c>
      <c r="F217" s="86">
        <f t="shared" si="90"/>
        <v>0</v>
      </c>
      <c r="G217" s="86">
        <f t="shared" si="90"/>
        <v>0</v>
      </c>
      <c r="H217" s="86">
        <f t="shared" si="90"/>
        <v>0</v>
      </c>
    </row>
    <row r="218" spans="1:8" x14ac:dyDescent="0.3">
      <c r="A218" s="22" t="s">
        <v>451</v>
      </c>
      <c r="B218" s="52" t="s">
        <v>440</v>
      </c>
      <c r="C218" s="45"/>
      <c r="D218" s="90">
        <v>0</v>
      </c>
      <c r="E218" s="90">
        <v>0</v>
      </c>
      <c r="F218" s="90">
        <v>0</v>
      </c>
      <c r="G218" s="45">
        <v>0</v>
      </c>
      <c r="H218" s="45">
        <v>0</v>
      </c>
    </row>
    <row r="219" spans="1:8" x14ac:dyDescent="0.3">
      <c r="A219" s="22" t="s">
        <v>453</v>
      </c>
      <c r="B219" s="52" t="s">
        <v>442</v>
      </c>
      <c r="C219" s="45"/>
      <c r="D219" s="90">
        <v>0</v>
      </c>
      <c r="E219" s="90">
        <v>0</v>
      </c>
      <c r="F219" s="90">
        <v>0</v>
      </c>
      <c r="G219" s="45">
        <v>0</v>
      </c>
      <c r="H219" s="45">
        <v>0</v>
      </c>
    </row>
    <row r="220" spans="1:8" x14ac:dyDescent="0.3">
      <c r="A220" s="22" t="s">
        <v>455</v>
      </c>
      <c r="B220" s="52" t="s">
        <v>436</v>
      </c>
      <c r="C220" s="45"/>
      <c r="D220" s="90">
        <v>0</v>
      </c>
      <c r="E220" s="90">
        <v>0</v>
      </c>
      <c r="F220" s="90">
        <v>0</v>
      </c>
      <c r="G220" s="45">
        <v>0</v>
      </c>
      <c r="H220" s="45">
        <v>0</v>
      </c>
    </row>
    <row r="221" spans="1:8" x14ac:dyDescent="0.3">
      <c r="A221" s="22" t="s">
        <v>456</v>
      </c>
      <c r="B221" s="51" t="s">
        <v>445</v>
      </c>
      <c r="C221" s="86">
        <f>C222</f>
        <v>0</v>
      </c>
      <c r="D221" s="86">
        <f t="shared" ref="D221:H222" si="91">D222</f>
        <v>0</v>
      </c>
      <c r="E221" s="86">
        <f t="shared" si="91"/>
        <v>0</v>
      </c>
      <c r="F221" s="86">
        <f t="shared" si="91"/>
        <v>0</v>
      </c>
      <c r="G221" s="86">
        <f t="shared" si="91"/>
        <v>0</v>
      </c>
      <c r="H221" s="86">
        <f t="shared" si="91"/>
        <v>0</v>
      </c>
    </row>
    <row r="222" spans="1:8" x14ac:dyDescent="0.3">
      <c r="A222" s="22" t="s">
        <v>457</v>
      </c>
      <c r="B222" s="51" t="s">
        <v>189</v>
      </c>
      <c r="C222" s="86">
        <f>C223</f>
        <v>0</v>
      </c>
      <c r="D222" s="86">
        <f t="shared" si="91"/>
        <v>0</v>
      </c>
      <c r="E222" s="86">
        <f t="shared" si="91"/>
        <v>0</v>
      </c>
      <c r="F222" s="86">
        <f t="shared" si="91"/>
        <v>0</v>
      </c>
      <c r="G222" s="86">
        <f t="shared" si="91"/>
        <v>0</v>
      </c>
      <c r="H222" s="86">
        <f t="shared" si="91"/>
        <v>0</v>
      </c>
    </row>
    <row r="223" spans="1:8" ht="30" x14ac:dyDescent="0.3">
      <c r="A223" s="22" t="s">
        <v>458</v>
      </c>
      <c r="B223" s="51" t="s">
        <v>195</v>
      </c>
      <c r="C223" s="86">
        <f t="shared" ref="C223" si="92">C226</f>
        <v>0</v>
      </c>
      <c r="D223" s="86">
        <f t="shared" ref="D223:H223" si="93">D226</f>
        <v>0</v>
      </c>
      <c r="E223" s="86">
        <f t="shared" si="93"/>
        <v>0</v>
      </c>
      <c r="F223" s="86">
        <f t="shared" si="93"/>
        <v>0</v>
      </c>
      <c r="G223" s="86">
        <f t="shared" si="93"/>
        <v>0</v>
      </c>
      <c r="H223" s="86">
        <f t="shared" si="93"/>
        <v>0</v>
      </c>
    </row>
    <row r="224" spans="1:8" x14ac:dyDescent="0.3">
      <c r="A224" s="22" t="s">
        <v>459</v>
      </c>
      <c r="B224" s="51" t="s">
        <v>206</v>
      </c>
      <c r="C224" s="86">
        <f t="shared" ref="C224:C229" si="94">C225</f>
        <v>0</v>
      </c>
      <c r="D224" s="86">
        <f t="shared" ref="D224:H226" si="95">D225</f>
        <v>0</v>
      </c>
      <c r="E224" s="86">
        <f t="shared" si="95"/>
        <v>0</v>
      </c>
      <c r="F224" s="86">
        <f t="shared" si="95"/>
        <v>0</v>
      </c>
      <c r="G224" s="86">
        <f t="shared" si="95"/>
        <v>0</v>
      </c>
      <c r="H224" s="86">
        <f t="shared" si="95"/>
        <v>0</v>
      </c>
    </row>
    <row r="225" spans="1:8" x14ac:dyDescent="0.3">
      <c r="A225" s="22" t="s">
        <v>460</v>
      </c>
      <c r="B225" s="51" t="s">
        <v>189</v>
      </c>
      <c r="C225" s="86">
        <f t="shared" si="94"/>
        <v>0</v>
      </c>
      <c r="D225" s="86">
        <f t="shared" si="95"/>
        <v>0</v>
      </c>
      <c r="E225" s="86">
        <f t="shared" si="95"/>
        <v>0</v>
      </c>
      <c r="F225" s="86">
        <f t="shared" si="95"/>
        <v>0</v>
      </c>
      <c r="G225" s="86">
        <f t="shared" si="95"/>
        <v>0</v>
      </c>
      <c r="H225" s="86">
        <f t="shared" si="95"/>
        <v>0</v>
      </c>
    </row>
    <row r="226" spans="1:8" ht="30" x14ac:dyDescent="0.3">
      <c r="A226" s="22" t="s">
        <v>461</v>
      </c>
      <c r="B226" s="52" t="s">
        <v>195</v>
      </c>
      <c r="C226" s="86">
        <f t="shared" si="94"/>
        <v>0</v>
      </c>
      <c r="D226" s="86">
        <f t="shared" si="95"/>
        <v>0</v>
      </c>
      <c r="E226" s="86">
        <f t="shared" si="95"/>
        <v>0</v>
      </c>
      <c r="F226" s="86">
        <f t="shared" si="95"/>
        <v>0</v>
      </c>
      <c r="G226" s="86">
        <f t="shared" si="95"/>
        <v>0</v>
      </c>
      <c r="H226" s="86">
        <f t="shared" si="95"/>
        <v>0</v>
      </c>
    </row>
    <row r="227" spans="1:8" x14ac:dyDescent="0.3">
      <c r="A227" s="22" t="s">
        <v>462</v>
      </c>
      <c r="B227" s="51" t="s">
        <v>438</v>
      </c>
      <c r="C227" s="86">
        <f t="shared" si="94"/>
        <v>0</v>
      </c>
      <c r="D227" s="86">
        <f t="shared" ref="D227:H229" si="96">D228</f>
        <v>0</v>
      </c>
      <c r="E227" s="86">
        <f t="shared" si="96"/>
        <v>0</v>
      </c>
      <c r="F227" s="86">
        <f t="shared" si="96"/>
        <v>0</v>
      </c>
      <c r="G227" s="86">
        <f t="shared" si="96"/>
        <v>0</v>
      </c>
      <c r="H227" s="86">
        <f t="shared" si="96"/>
        <v>0</v>
      </c>
    </row>
    <row r="228" spans="1:8" x14ac:dyDescent="0.3">
      <c r="A228" s="22" t="s">
        <v>463</v>
      </c>
      <c r="B228" s="51" t="s">
        <v>442</v>
      </c>
      <c r="C228" s="86">
        <f t="shared" si="94"/>
        <v>0</v>
      </c>
      <c r="D228" s="86">
        <f t="shared" si="96"/>
        <v>0</v>
      </c>
      <c r="E228" s="86">
        <f t="shared" si="96"/>
        <v>0</v>
      </c>
      <c r="F228" s="86">
        <f t="shared" si="96"/>
        <v>0</v>
      </c>
      <c r="G228" s="86">
        <f t="shared" si="96"/>
        <v>0</v>
      </c>
      <c r="H228" s="86">
        <f t="shared" si="96"/>
        <v>0</v>
      </c>
    </row>
    <row r="229" spans="1:8" x14ac:dyDescent="0.3">
      <c r="A229" s="22" t="s">
        <v>464</v>
      </c>
      <c r="B229" s="51" t="s">
        <v>452</v>
      </c>
      <c r="C229" s="86">
        <f t="shared" si="94"/>
        <v>0</v>
      </c>
      <c r="D229" s="86">
        <f t="shared" si="96"/>
        <v>0</v>
      </c>
      <c r="E229" s="86">
        <f t="shared" si="96"/>
        <v>0</v>
      </c>
      <c r="F229" s="86">
        <f t="shared" si="96"/>
        <v>0</v>
      </c>
      <c r="G229" s="86">
        <f t="shared" si="96"/>
        <v>0</v>
      </c>
      <c r="H229" s="86">
        <f t="shared" si="96"/>
        <v>0</v>
      </c>
    </row>
    <row r="230" spans="1:8" x14ac:dyDescent="0.3">
      <c r="A230" s="22" t="s">
        <v>465</v>
      </c>
      <c r="B230" s="52" t="s">
        <v>454</v>
      </c>
      <c r="C230" s="45"/>
      <c r="D230" s="90">
        <v>0</v>
      </c>
      <c r="E230" s="90">
        <v>0</v>
      </c>
      <c r="F230" s="90">
        <v>0</v>
      </c>
      <c r="G230" s="45">
        <v>0</v>
      </c>
      <c r="H230" s="45">
        <v>0</v>
      </c>
    </row>
    <row r="232" spans="1:8" x14ac:dyDescent="0.3">
      <c r="B232" s="106" t="s">
        <v>512</v>
      </c>
      <c r="E232" s="106" t="s">
        <v>513</v>
      </c>
    </row>
    <row r="233" spans="1:8" x14ac:dyDescent="0.3">
      <c r="B233" s="106"/>
      <c r="E233" s="106"/>
    </row>
  </sheetData>
  <protectedRanges>
    <protectedRange sqref="B2:B3 C1:C3" name="Zonă1_1" securityDescriptor="O:WDG:WDD:(A;;CC;;;WD)"/>
    <protectedRange sqref="G118:H126 G46:H51 G160:H163 G70:H70 G37:H40 G128:H132 G103:H108 G62:H66 G81:H85 G92:H93 G54:H57 G157:H157 G111:H116 G25:H33 G35:H35 G95:H100 G139:H141" name="Zonă3"/>
    <protectedRange sqref="B1" name="Zonă1_1_1_1_1_1" securityDescriptor="O:WDG:WDD:(A;;CC;;;WD)"/>
  </protectedRanges>
  <printOptions horizontalCentered="1"/>
  <pageMargins left="0" right="0" top="0.21" bottom="0.18" header="0.17" footer="0.17"/>
  <pageSetup scale="6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find23</cp:lastModifiedBy>
  <cp:lastPrinted>2022-04-20T12:08:18Z</cp:lastPrinted>
  <dcterms:created xsi:type="dcterms:W3CDTF">2020-08-07T11:14:11Z</dcterms:created>
  <dcterms:modified xsi:type="dcterms:W3CDTF">2023-03-02T13:04:30Z</dcterms:modified>
</cp:coreProperties>
</file>